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7\PRO-CONSULT\Bohnice\"/>
    </mc:Choice>
  </mc:AlternateContent>
  <bookViews>
    <workbookView xWindow="0" yWindow="0" windowWidth="17970" windowHeight="8190" activeTab="1"/>
  </bookViews>
  <sheets>
    <sheet name="Rekapitulace stavby" sheetId="1" r:id="rId1"/>
    <sheet name="100 - SO 100 Komunik - 10..." sheetId="2" r:id="rId2"/>
    <sheet name="300 - SO 300 Dešťová - 30..." sheetId="3" r:id="rId3"/>
    <sheet name="900 - ORN-VRN Ostatn - 90..." sheetId="4" r:id="rId4"/>
    <sheet name="Pokyny pro vyplnění" sheetId="5" r:id="rId5"/>
  </sheets>
  <definedNames>
    <definedName name="_xlnm._FilterDatabase" localSheetId="1" hidden="1">'100 - SO 100 Komunik - 10...'!$C$85:$K$452</definedName>
    <definedName name="_xlnm._FilterDatabase" localSheetId="2" hidden="1">'300 - SO 300 Dešťová - 30...'!$C$82:$K$208</definedName>
    <definedName name="_xlnm._FilterDatabase" localSheetId="3" hidden="1">'900 - ORN-VRN Ostatn - 90...'!$C$76:$K$90</definedName>
    <definedName name="_xlnm.Print_Titles" localSheetId="1">'100 - SO 100 Komunik - 10...'!$85:$85</definedName>
    <definedName name="_xlnm.Print_Titles" localSheetId="2">'300 - SO 300 Dešťová - 30...'!$82:$82</definedName>
    <definedName name="_xlnm.Print_Titles" localSheetId="3">'900 - ORN-VRN Ostatn - 90...'!$76:$76</definedName>
    <definedName name="_xlnm.Print_Titles" localSheetId="0">'Rekapitulace stavby'!$49:$49</definedName>
    <definedName name="_xlnm.Print_Area" localSheetId="1">'100 - SO 100 Komunik - 10...'!$C$4:$J$36,'100 - SO 100 Komunik - 10...'!$C$42:$J$67,'100 - SO 100 Komunik - 10...'!$C$73:$K$452</definedName>
    <definedName name="_xlnm.Print_Area" localSheetId="2">'300 - SO 300 Dešťová - 30...'!$C$4:$J$36,'300 - SO 300 Dešťová - 30...'!$C$42:$J$64,'300 - SO 300 Dešťová - 30...'!$C$70:$K$208</definedName>
    <definedName name="_xlnm.Print_Area" localSheetId="3">'900 - ORN-VRN Ostatn - 90...'!$C$4:$J$36,'900 - ORN-VRN Ostatn - 90...'!$C$42:$J$58,'900 - ORN-VRN Ostatn - 90...'!$C$64:$K$90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62913"/>
</workbook>
</file>

<file path=xl/calcChain.xml><?xml version="1.0" encoding="utf-8"?>
<calcChain xmlns="http://schemas.openxmlformats.org/spreadsheetml/2006/main">
  <c r="AY54" i="1" l="1"/>
  <c r="AX54" i="1"/>
  <c r="BI90" i="4"/>
  <c r="BH90" i="4"/>
  <c r="BG90" i="4"/>
  <c r="BF90" i="4"/>
  <c r="BE90" i="4"/>
  <c r="T90" i="4"/>
  <c r="R90" i="4"/>
  <c r="P90" i="4"/>
  <c r="BK90" i="4"/>
  <c r="J90" i="4"/>
  <c r="BI89" i="4"/>
  <c r="BH89" i="4"/>
  <c r="BG89" i="4"/>
  <c r="BF89" i="4"/>
  <c r="BE89" i="4"/>
  <c r="T89" i="4"/>
  <c r="R89" i="4"/>
  <c r="P89" i="4"/>
  <c r="BK89" i="4"/>
  <c r="J89" i="4"/>
  <c r="BI88" i="4"/>
  <c r="BH88" i="4"/>
  <c r="BG88" i="4"/>
  <c r="BF88" i="4"/>
  <c r="BE88" i="4"/>
  <c r="T88" i="4"/>
  <c r="R88" i="4"/>
  <c r="P88" i="4"/>
  <c r="BK88" i="4"/>
  <c r="J88" i="4"/>
  <c r="BI87" i="4"/>
  <c r="BH87" i="4"/>
  <c r="BG87" i="4"/>
  <c r="BF87" i="4"/>
  <c r="BE87" i="4"/>
  <c r="T87" i="4"/>
  <c r="R87" i="4"/>
  <c r="P87" i="4"/>
  <c r="BK87" i="4"/>
  <c r="J87" i="4"/>
  <c r="BI86" i="4"/>
  <c r="BH86" i="4"/>
  <c r="BG86" i="4"/>
  <c r="BF86" i="4"/>
  <c r="BE86" i="4"/>
  <c r="T86" i="4"/>
  <c r="R86" i="4"/>
  <c r="P86" i="4"/>
  <c r="BK86" i="4"/>
  <c r="J86" i="4"/>
  <c r="BI85" i="4"/>
  <c r="BH85" i="4"/>
  <c r="BG85" i="4"/>
  <c r="BF85" i="4"/>
  <c r="BE85" i="4"/>
  <c r="T85" i="4"/>
  <c r="R85" i="4"/>
  <c r="P85" i="4"/>
  <c r="BK85" i="4"/>
  <c r="J85" i="4"/>
  <c r="BI84" i="4"/>
  <c r="BH84" i="4"/>
  <c r="BG84" i="4"/>
  <c r="BF84" i="4"/>
  <c r="BE84" i="4"/>
  <c r="T84" i="4"/>
  <c r="R84" i="4"/>
  <c r="P84" i="4"/>
  <c r="BK84" i="4"/>
  <c r="J84" i="4"/>
  <c r="BI83" i="4"/>
  <c r="BH83" i="4"/>
  <c r="BG83" i="4"/>
  <c r="BF83" i="4"/>
  <c r="BE83" i="4"/>
  <c r="T83" i="4"/>
  <c r="R83" i="4"/>
  <c r="P83" i="4"/>
  <c r="BK83" i="4"/>
  <c r="J83" i="4"/>
  <c r="BI82" i="4"/>
  <c r="BH82" i="4"/>
  <c r="BG82" i="4"/>
  <c r="BF82" i="4"/>
  <c r="BE82" i="4"/>
  <c r="T82" i="4"/>
  <c r="R82" i="4"/>
  <c r="P82" i="4"/>
  <c r="BK82" i="4"/>
  <c r="J82" i="4"/>
  <c r="BI81" i="4"/>
  <c r="BH81" i="4"/>
  <c r="BG81" i="4"/>
  <c r="BF81" i="4"/>
  <c r="BE81" i="4"/>
  <c r="T81" i="4"/>
  <c r="R81" i="4"/>
  <c r="P81" i="4"/>
  <c r="BK81" i="4"/>
  <c r="J81" i="4"/>
  <c r="BI80" i="4"/>
  <c r="BH80" i="4"/>
  <c r="BG80" i="4"/>
  <c r="BF80" i="4"/>
  <c r="BE80" i="4"/>
  <c r="T80" i="4"/>
  <c r="R80" i="4"/>
  <c r="P80" i="4"/>
  <c r="BK80" i="4"/>
  <c r="J80" i="4"/>
  <c r="BI79" i="4"/>
  <c r="F34" i="4" s="1"/>
  <c r="BD54" i="1" s="1"/>
  <c r="BH79" i="4"/>
  <c r="F33" i="4" s="1"/>
  <c r="BC54" i="1" s="1"/>
  <c r="BG79" i="4"/>
  <c r="F32" i="4" s="1"/>
  <c r="BB54" i="1" s="1"/>
  <c r="BF79" i="4"/>
  <c r="J31" i="4" s="1"/>
  <c r="AW54" i="1" s="1"/>
  <c r="BE79" i="4"/>
  <c r="J30" i="4" s="1"/>
  <c r="AV54" i="1" s="1"/>
  <c r="T79" i="4"/>
  <c r="T78" i="4" s="1"/>
  <c r="T77" i="4" s="1"/>
  <c r="R79" i="4"/>
  <c r="R78" i="4" s="1"/>
  <c r="R77" i="4" s="1"/>
  <c r="P79" i="4"/>
  <c r="P78" i="4" s="1"/>
  <c r="P77" i="4" s="1"/>
  <c r="AU54" i="1" s="1"/>
  <c r="BK79" i="4"/>
  <c r="BK78" i="4" s="1"/>
  <c r="J79" i="4"/>
  <c r="J73" i="4"/>
  <c r="J71" i="4"/>
  <c r="F71" i="4"/>
  <c r="E69" i="4"/>
  <c r="F51" i="4"/>
  <c r="F49" i="4"/>
  <c r="E47" i="4"/>
  <c r="J21" i="4"/>
  <c r="E21" i="4"/>
  <c r="J51" i="4" s="1"/>
  <c r="J20" i="4"/>
  <c r="J18" i="4"/>
  <c r="E18" i="4"/>
  <c r="F52" i="4" s="1"/>
  <c r="J17" i="4"/>
  <c r="J15" i="4"/>
  <c r="E15" i="4"/>
  <c r="F73" i="4" s="1"/>
  <c r="J14" i="4"/>
  <c r="J12" i="4"/>
  <c r="J49" i="4" s="1"/>
  <c r="E7" i="4"/>
  <c r="E45" i="4" s="1"/>
  <c r="R207" i="3"/>
  <c r="T203" i="3"/>
  <c r="P203" i="3"/>
  <c r="AY53" i="1"/>
  <c r="AX53" i="1"/>
  <c r="BI208" i="3"/>
  <c r="BH208" i="3"/>
  <c r="BG208" i="3"/>
  <c r="BF208" i="3"/>
  <c r="T208" i="3"/>
  <c r="T207" i="3" s="1"/>
  <c r="R208" i="3"/>
  <c r="P208" i="3"/>
  <c r="P207" i="3" s="1"/>
  <c r="BK208" i="3"/>
  <c r="BK207" i="3" s="1"/>
  <c r="J207" i="3" s="1"/>
  <c r="J63" i="3" s="1"/>
  <c r="J208" i="3"/>
  <c r="BE208" i="3" s="1"/>
  <c r="BI204" i="3"/>
  <c r="BH204" i="3"/>
  <c r="BG204" i="3"/>
  <c r="BF204" i="3"/>
  <c r="BE204" i="3"/>
  <c r="T204" i="3"/>
  <c r="R204" i="3"/>
  <c r="R203" i="3" s="1"/>
  <c r="P204" i="3"/>
  <c r="BK204" i="3"/>
  <c r="BK203" i="3" s="1"/>
  <c r="J203" i="3" s="1"/>
  <c r="J62" i="3" s="1"/>
  <c r="J204" i="3"/>
  <c r="BI202" i="3"/>
  <c r="BH202" i="3"/>
  <c r="BG202" i="3"/>
  <c r="BF202" i="3"/>
  <c r="T202" i="3"/>
  <c r="R202" i="3"/>
  <c r="P202" i="3"/>
  <c r="BK202" i="3"/>
  <c r="J202" i="3"/>
  <c r="BE202" i="3" s="1"/>
  <c r="BI201" i="3"/>
  <c r="BH201" i="3"/>
  <c r="BG201" i="3"/>
  <c r="BF201" i="3"/>
  <c r="T201" i="3"/>
  <c r="R201" i="3"/>
  <c r="P201" i="3"/>
  <c r="BK201" i="3"/>
  <c r="J201" i="3"/>
  <c r="BE201" i="3" s="1"/>
  <c r="BI200" i="3"/>
  <c r="BH200" i="3"/>
  <c r="BG200" i="3"/>
  <c r="BF200" i="3"/>
  <c r="T200" i="3"/>
  <c r="R200" i="3"/>
  <c r="P200" i="3"/>
  <c r="BK200" i="3"/>
  <c r="J200" i="3"/>
  <c r="BE200" i="3" s="1"/>
  <c r="BI197" i="3"/>
  <c r="BH197" i="3"/>
  <c r="BG197" i="3"/>
  <c r="BF197" i="3"/>
  <c r="T197" i="3"/>
  <c r="R197" i="3"/>
  <c r="P197" i="3"/>
  <c r="BK197" i="3"/>
  <c r="J197" i="3"/>
  <c r="BE197" i="3" s="1"/>
  <c r="BI196" i="3"/>
  <c r="BH196" i="3"/>
  <c r="BG196" i="3"/>
  <c r="BF196" i="3"/>
  <c r="T196" i="3"/>
  <c r="R196" i="3"/>
  <c r="P196" i="3"/>
  <c r="BK196" i="3"/>
  <c r="J196" i="3"/>
  <c r="BE196" i="3" s="1"/>
  <c r="BI195" i="3"/>
  <c r="BH195" i="3"/>
  <c r="BG195" i="3"/>
  <c r="BF195" i="3"/>
  <c r="T195" i="3"/>
  <c r="R195" i="3"/>
  <c r="P195" i="3"/>
  <c r="BK195" i="3"/>
  <c r="J195" i="3"/>
  <c r="BE195" i="3" s="1"/>
  <c r="BI194" i="3"/>
  <c r="BH194" i="3"/>
  <c r="BG194" i="3"/>
  <c r="BF194" i="3"/>
  <c r="T194" i="3"/>
  <c r="R194" i="3"/>
  <c r="P194" i="3"/>
  <c r="BK194" i="3"/>
  <c r="J194" i="3"/>
  <c r="BE194" i="3" s="1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R192" i="3"/>
  <c r="P192" i="3"/>
  <c r="BK192" i="3"/>
  <c r="J192" i="3"/>
  <c r="BE192" i="3" s="1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T190" i="3"/>
  <c r="R190" i="3"/>
  <c r="P190" i="3"/>
  <c r="BK190" i="3"/>
  <c r="J190" i="3"/>
  <c r="BE190" i="3" s="1"/>
  <c r="BI189" i="3"/>
  <c r="BH189" i="3"/>
  <c r="BG189" i="3"/>
  <c r="BF189" i="3"/>
  <c r="T189" i="3"/>
  <c r="R189" i="3"/>
  <c r="P189" i="3"/>
  <c r="BK189" i="3"/>
  <c r="J189" i="3"/>
  <c r="BE189" i="3" s="1"/>
  <c r="BI188" i="3"/>
  <c r="BH188" i="3"/>
  <c r="BG188" i="3"/>
  <c r="BF188" i="3"/>
  <c r="T188" i="3"/>
  <c r="R188" i="3"/>
  <c r="P188" i="3"/>
  <c r="BK188" i="3"/>
  <c r="J188" i="3"/>
  <c r="BE188" i="3" s="1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T186" i="3"/>
  <c r="R186" i="3"/>
  <c r="P186" i="3"/>
  <c r="BK186" i="3"/>
  <c r="J186" i="3"/>
  <c r="BE186" i="3" s="1"/>
  <c r="BI185" i="3"/>
  <c r="BH185" i="3"/>
  <c r="BG185" i="3"/>
  <c r="BF185" i="3"/>
  <c r="T185" i="3"/>
  <c r="R185" i="3"/>
  <c r="P185" i="3"/>
  <c r="BK185" i="3"/>
  <c r="J185" i="3"/>
  <c r="BE185" i="3" s="1"/>
  <c r="BI184" i="3"/>
  <c r="BH184" i="3"/>
  <c r="BG184" i="3"/>
  <c r="BF184" i="3"/>
  <c r="BE184" i="3"/>
  <c r="T184" i="3"/>
  <c r="R184" i="3"/>
  <c r="P184" i="3"/>
  <c r="BK184" i="3"/>
  <c r="J184" i="3"/>
  <c r="BI183" i="3"/>
  <c r="BH183" i="3"/>
  <c r="BG183" i="3"/>
  <c r="BF183" i="3"/>
  <c r="BE183" i="3"/>
  <c r="T183" i="3"/>
  <c r="R183" i="3"/>
  <c r="P183" i="3"/>
  <c r="BK183" i="3"/>
  <c r="J183" i="3"/>
  <c r="BI182" i="3"/>
  <c r="BH182" i="3"/>
  <c r="BG182" i="3"/>
  <c r="BF182" i="3"/>
  <c r="BE182" i="3"/>
  <c r="T182" i="3"/>
  <c r="R182" i="3"/>
  <c r="P182" i="3"/>
  <c r="BK182" i="3"/>
  <c r="J182" i="3"/>
  <c r="BI181" i="3"/>
  <c r="BH181" i="3"/>
  <c r="BG181" i="3"/>
  <c r="BF181" i="3"/>
  <c r="BE181" i="3"/>
  <c r="T181" i="3"/>
  <c r="R181" i="3"/>
  <c r="P181" i="3"/>
  <c r="BK181" i="3"/>
  <c r="J181" i="3"/>
  <c r="BI180" i="3"/>
  <c r="BH180" i="3"/>
  <c r="BG180" i="3"/>
  <c r="BF180" i="3"/>
  <c r="BE180" i="3"/>
  <c r="T180" i="3"/>
  <c r="R180" i="3"/>
  <c r="P180" i="3"/>
  <c r="BK180" i="3"/>
  <c r="J180" i="3"/>
  <c r="BI179" i="3"/>
  <c r="BH179" i="3"/>
  <c r="BG179" i="3"/>
  <c r="BF179" i="3"/>
  <c r="BE179" i="3"/>
  <c r="T179" i="3"/>
  <c r="R179" i="3"/>
  <c r="P179" i="3"/>
  <c r="BK179" i="3"/>
  <c r="J179" i="3"/>
  <c r="BI178" i="3"/>
  <c r="BH178" i="3"/>
  <c r="BG178" i="3"/>
  <c r="BF178" i="3"/>
  <c r="BE178" i="3"/>
  <c r="T178" i="3"/>
  <c r="R178" i="3"/>
  <c r="P178" i="3"/>
  <c r="BK178" i="3"/>
  <c r="J178" i="3"/>
  <c r="BI177" i="3"/>
  <c r="BH177" i="3"/>
  <c r="BG177" i="3"/>
  <c r="BF177" i="3"/>
  <c r="BE177" i="3"/>
  <c r="T177" i="3"/>
  <c r="R177" i="3"/>
  <c r="P177" i="3"/>
  <c r="BK177" i="3"/>
  <c r="J177" i="3"/>
  <c r="BI176" i="3"/>
  <c r="BH176" i="3"/>
  <c r="BG176" i="3"/>
  <c r="BF176" i="3"/>
  <c r="BE176" i="3"/>
  <c r="T176" i="3"/>
  <c r="R176" i="3"/>
  <c r="P176" i="3"/>
  <c r="BK176" i="3"/>
  <c r="J176" i="3"/>
  <c r="BI175" i="3"/>
  <c r="BH175" i="3"/>
  <c r="BG175" i="3"/>
  <c r="BF175" i="3"/>
  <c r="BE175" i="3"/>
  <c r="T175" i="3"/>
  <c r="R175" i="3"/>
  <c r="P175" i="3"/>
  <c r="BK175" i="3"/>
  <c r="J175" i="3"/>
  <c r="BI174" i="3"/>
  <c r="BH174" i="3"/>
  <c r="BG174" i="3"/>
  <c r="BF174" i="3"/>
  <c r="BE174" i="3"/>
  <c r="T174" i="3"/>
  <c r="R174" i="3"/>
  <c r="P174" i="3"/>
  <c r="BK174" i="3"/>
  <c r="J174" i="3"/>
  <c r="BI173" i="3"/>
  <c r="BH173" i="3"/>
  <c r="BG173" i="3"/>
  <c r="BF173" i="3"/>
  <c r="BE173" i="3"/>
  <c r="T173" i="3"/>
  <c r="R173" i="3"/>
  <c r="P173" i="3"/>
  <c r="BK173" i="3"/>
  <c r="J173" i="3"/>
  <c r="BI172" i="3"/>
  <c r="BH172" i="3"/>
  <c r="BG172" i="3"/>
  <c r="BF172" i="3"/>
  <c r="BE172" i="3"/>
  <c r="T172" i="3"/>
  <c r="R172" i="3"/>
  <c r="P172" i="3"/>
  <c r="BK172" i="3"/>
  <c r="J172" i="3"/>
  <c r="BI171" i="3"/>
  <c r="BH171" i="3"/>
  <c r="BG171" i="3"/>
  <c r="BF171" i="3"/>
  <c r="BE171" i="3"/>
  <c r="T171" i="3"/>
  <c r="R171" i="3"/>
  <c r="P171" i="3"/>
  <c r="BK171" i="3"/>
  <c r="J171" i="3"/>
  <c r="BI170" i="3"/>
  <c r="BH170" i="3"/>
  <c r="BG170" i="3"/>
  <c r="BF170" i="3"/>
  <c r="BE170" i="3"/>
  <c r="T170" i="3"/>
  <c r="R170" i="3"/>
  <c r="P170" i="3"/>
  <c r="BK170" i="3"/>
  <c r="J170" i="3"/>
  <c r="BI169" i="3"/>
  <c r="BH169" i="3"/>
  <c r="BG169" i="3"/>
  <c r="BF169" i="3"/>
  <c r="BE169" i="3"/>
  <c r="T169" i="3"/>
  <c r="R169" i="3"/>
  <c r="P169" i="3"/>
  <c r="BK169" i="3"/>
  <c r="J169" i="3"/>
  <c r="BI168" i="3"/>
  <c r="BH168" i="3"/>
  <c r="BG168" i="3"/>
  <c r="BF168" i="3"/>
  <c r="BE168" i="3"/>
  <c r="T168" i="3"/>
  <c r="R168" i="3"/>
  <c r="P168" i="3"/>
  <c r="BK168" i="3"/>
  <c r="J168" i="3"/>
  <c r="BI167" i="3"/>
  <c r="BH167" i="3"/>
  <c r="BG167" i="3"/>
  <c r="BF167" i="3"/>
  <c r="BE167" i="3"/>
  <c r="T167" i="3"/>
  <c r="R167" i="3"/>
  <c r="P167" i="3"/>
  <c r="BK167" i="3"/>
  <c r="J167" i="3"/>
  <c r="BI166" i="3"/>
  <c r="BH166" i="3"/>
  <c r="BG166" i="3"/>
  <c r="BF166" i="3"/>
  <c r="BE166" i="3"/>
  <c r="T166" i="3"/>
  <c r="R166" i="3"/>
  <c r="P166" i="3"/>
  <c r="BK166" i="3"/>
  <c r="J166" i="3"/>
  <c r="BI163" i="3"/>
  <c r="BH163" i="3"/>
  <c r="BG163" i="3"/>
  <c r="BF163" i="3"/>
  <c r="BE163" i="3"/>
  <c r="T163" i="3"/>
  <c r="R163" i="3"/>
  <c r="P163" i="3"/>
  <c r="BK163" i="3"/>
  <c r="J163" i="3"/>
  <c r="BI162" i="3"/>
  <c r="BH162" i="3"/>
  <c r="BG162" i="3"/>
  <c r="BF162" i="3"/>
  <c r="BE162" i="3"/>
  <c r="T162" i="3"/>
  <c r="R162" i="3"/>
  <c r="P162" i="3"/>
  <c r="BK162" i="3"/>
  <c r="J162" i="3"/>
  <c r="BI161" i="3"/>
  <c r="BH161" i="3"/>
  <c r="BG161" i="3"/>
  <c r="BF161" i="3"/>
  <c r="BE161" i="3"/>
  <c r="T161" i="3"/>
  <c r="R161" i="3"/>
  <c r="P161" i="3"/>
  <c r="BK161" i="3"/>
  <c r="J161" i="3"/>
  <c r="BI160" i="3"/>
  <c r="BH160" i="3"/>
  <c r="BG160" i="3"/>
  <c r="BF160" i="3"/>
  <c r="BE160" i="3"/>
  <c r="T160" i="3"/>
  <c r="R160" i="3"/>
  <c r="P160" i="3"/>
  <c r="BK160" i="3"/>
  <c r="J160" i="3"/>
  <c r="BI159" i="3"/>
  <c r="BH159" i="3"/>
  <c r="BG159" i="3"/>
  <c r="BF159" i="3"/>
  <c r="BE159" i="3"/>
  <c r="T159" i="3"/>
  <c r="R159" i="3"/>
  <c r="P159" i="3"/>
  <c r="BK159" i="3"/>
  <c r="J159" i="3"/>
  <c r="BI158" i="3"/>
  <c r="BH158" i="3"/>
  <c r="BG158" i="3"/>
  <c r="BF158" i="3"/>
  <c r="BE158" i="3"/>
  <c r="T158" i="3"/>
  <c r="R158" i="3"/>
  <c r="P158" i="3"/>
  <c r="BK158" i="3"/>
  <c r="J158" i="3"/>
  <c r="BI157" i="3"/>
  <c r="BH157" i="3"/>
  <c r="BG157" i="3"/>
  <c r="BF157" i="3"/>
  <c r="BE157" i="3"/>
  <c r="T157" i="3"/>
  <c r="R157" i="3"/>
  <c r="P157" i="3"/>
  <c r="BK157" i="3"/>
  <c r="J157" i="3"/>
  <c r="BI156" i="3"/>
  <c r="BH156" i="3"/>
  <c r="BG156" i="3"/>
  <c r="BF156" i="3"/>
  <c r="BE156" i="3"/>
  <c r="T156" i="3"/>
  <c r="R156" i="3"/>
  <c r="P156" i="3"/>
  <c r="BK156" i="3"/>
  <c r="J156" i="3"/>
  <c r="BI155" i="3"/>
  <c r="BH155" i="3"/>
  <c r="BG155" i="3"/>
  <c r="BF155" i="3"/>
  <c r="BE155" i="3"/>
  <c r="T155" i="3"/>
  <c r="T154" i="3" s="1"/>
  <c r="R155" i="3"/>
  <c r="R154" i="3" s="1"/>
  <c r="P155" i="3"/>
  <c r="P154" i="3" s="1"/>
  <c r="BK155" i="3"/>
  <c r="BK154" i="3" s="1"/>
  <c r="J154" i="3" s="1"/>
  <c r="J61" i="3" s="1"/>
  <c r="J155" i="3"/>
  <c r="BI153" i="3"/>
  <c r="BH153" i="3"/>
  <c r="BG153" i="3"/>
  <c r="BF153" i="3"/>
  <c r="T153" i="3"/>
  <c r="T152" i="3" s="1"/>
  <c r="R153" i="3"/>
  <c r="R152" i="3" s="1"/>
  <c r="P153" i="3"/>
  <c r="P152" i="3" s="1"/>
  <c r="BK153" i="3"/>
  <c r="BK152" i="3" s="1"/>
  <c r="J152" i="3" s="1"/>
  <c r="J60" i="3" s="1"/>
  <c r="J153" i="3"/>
  <c r="BE153" i="3" s="1"/>
  <c r="BI149" i="3"/>
  <c r="BH149" i="3"/>
  <c r="BG149" i="3"/>
  <c r="BF149" i="3"/>
  <c r="BE149" i="3"/>
  <c r="T149" i="3"/>
  <c r="T148" i="3" s="1"/>
  <c r="R149" i="3"/>
  <c r="R148" i="3" s="1"/>
  <c r="P149" i="3"/>
  <c r="P148" i="3" s="1"/>
  <c r="BK149" i="3"/>
  <c r="BK148" i="3" s="1"/>
  <c r="J148" i="3" s="1"/>
  <c r="J59" i="3" s="1"/>
  <c r="J149" i="3"/>
  <c r="BI147" i="3"/>
  <c r="BH147" i="3"/>
  <c r="BG147" i="3"/>
  <c r="BF147" i="3"/>
  <c r="T147" i="3"/>
  <c r="R147" i="3"/>
  <c r="P147" i="3"/>
  <c r="BK147" i="3"/>
  <c r="J147" i="3"/>
  <c r="BE147" i="3" s="1"/>
  <c r="BI144" i="3"/>
  <c r="BH144" i="3"/>
  <c r="BG144" i="3"/>
  <c r="BF144" i="3"/>
  <c r="T144" i="3"/>
  <c r="R144" i="3"/>
  <c r="P144" i="3"/>
  <c r="BK144" i="3"/>
  <c r="J144" i="3"/>
  <c r="BE144" i="3" s="1"/>
  <c r="BI141" i="3"/>
  <c r="BH141" i="3"/>
  <c r="BG141" i="3"/>
  <c r="BF141" i="3"/>
  <c r="T141" i="3"/>
  <c r="R141" i="3"/>
  <c r="P141" i="3"/>
  <c r="BK141" i="3"/>
  <c r="J141" i="3"/>
  <c r="BE141" i="3" s="1"/>
  <c r="BI139" i="3"/>
  <c r="BH139" i="3"/>
  <c r="BG139" i="3"/>
  <c r="BF139" i="3"/>
  <c r="T139" i="3"/>
  <c r="R139" i="3"/>
  <c r="P139" i="3"/>
  <c r="BK139" i="3"/>
  <c r="J139" i="3"/>
  <c r="BE139" i="3" s="1"/>
  <c r="BI135" i="3"/>
  <c r="BH135" i="3"/>
  <c r="BG135" i="3"/>
  <c r="BF135" i="3"/>
  <c r="T135" i="3"/>
  <c r="R135" i="3"/>
  <c r="P135" i="3"/>
  <c r="BK135" i="3"/>
  <c r="J135" i="3"/>
  <c r="BE135" i="3" s="1"/>
  <c r="BI132" i="3"/>
  <c r="BH132" i="3"/>
  <c r="BG132" i="3"/>
  <c r="BF132" i="3"/>
  <c r="T132" i="3"/>
  <c r="R132" i="3"/>
  <c r="P132" i="3"/>
  <c r="BK132" i="3"/>
  <c r="J132" i="3"/>
  <c r="BE132" i="3" s="1"/>
  <c r="BI129" i="3"/>
  <c r="BH129" i="3"/>
  <c r="BG129" i="3"/>
  <c r="BF129" i="3"/>
  <c r="T129" i="3"/>
  <c r="R129" i="3"/>
  <c r="P129" i="3"/>
  <c r="BK129" i="3"/>
  <c r="J129" i="3"/>
  <c r="BE129" i="3" s="1"/>
  <c r="BI128" i="3"/>
  <c r="BH128" i="3"/>
  <c r="BG128" i="3"/>
  <c r="BF128" i="3"/>
  <c r="T128" i="3"/>
  <c r="R128" i="3"/>
  <c r="P128" i="3"/>
  <c r="BK128" i="3"/>
  <c r="J128" i="3"/>
  <c r="BE128" i="3" s="1"/>
  <c r="BI125" i="3"/>
  <c r="BH125" i="3"/>
  <c r="BG125" i="3"/>
  <c r="BF125" i="3"/>
  <c r="T125" i="3"/>
  <c r="R125" i="3"/>
  <c r="P125" i="3"/>
  <c r="BK125" i="3"/>
  <c r="J125" i="3"/>
  <c r="BE125" i="3" s="1"/>
  <c r="BI122" i="3"/>
  <c r="BH122" i="3"/>
  <c r="BG122" i="3"/>
  <c r="BF122" i="3"/>
  <c r="T122" i="3"/>
  <c r="R122" i="3"/>
  <c r="P122" i="3"/>
  <c r="BK122" i="3"/>
  <c r="J122" i="3"/>
  <c r="BE122" i="3" s="1"/>
  <c r="BI119" i="3"/>
  <c r="BH119" i="3"/>
  <c r="BG119" i="3"/>
  <c r="BF119" i="3"/>
  <c r="T119" i="3"/>
  <c r="R119" i="3"/>
  <c r="P119" i="3"/>
  <c r="BK119" i="3"/>
  <c r="J119" i="3"/>
  <c r="BE119" i="3" s="1"/>
  <c r="BI116" i="3"/>
  <c r="BH116" i="3"/>
  <c r="BG116" i="3"/>
  <c r="BF116" i="3"/>
  <c r="T116" i="3"/>
  <c r="R116" i="3"/>
  <c r="P116" i="3"/>
  <c r="BK116" i="3"/>
  <c r="J116" i="3"/>
  <c r="BE116" i="3" s="1"/>
  <c r="BI115" i="3"/>
  <c r="BH115" i="3"/>
  <c r="BG115" i="3"/>
  <c r="BF115" i="3"/>
  <c r="T115" i="3"/>
  <c r="R115" i="3"/>
  <c r="P115" i="3"/>
  <c r="BK115" i="3"/>
  <c r="J115" i="3"/>
  <c r="BE115" i="3" s="1"/>
  <c r="BI112" i="3"/>
  <c r="BH112" i="3"/>
  <c r="BG112" i="3"/>
  <c r="BF112" i="3"/>
  <c r="T112" i="3"/>
  <c r="R112" i="3"/>
  <c r="P112" i="3"/>
  <c r="BK112" i="3"/>
  <c r="J112" i="3"/>
  <c r="BE112" i="3" s="1"/>
  <c r="BI109" i="3"/>
  <c r="BH109" i="3"/>
  <c r="BG109" i="3"/>
  <c r="BF109" i="3"/>
  <c r="T109" i="3"/>
  <c r="R109" i="3"/>
  <c r="P109" i="3"/>
  <c r="BK109" i="3"/>
  <c r="J109" i="3"/>
  <c r="BE109" i="3" s="1"/>
  <c r="BI106" i="3"/>
  <c r="BH106" i="3"/>
  <c r="BG106" i="3"/>
  <c r="BF106" i="3"/>
  <c r="T106" i="3"/>
  <c r="R106" i="3"/>
  <c r="P106" i="3"/>
  <c r="BK106" i="3"/>
  <c r="J106" i="3"/>
  <c r="BE106" i="3" s="1"/>
  <c r="BI103" i="3"/>
  <c r="BH103" i="3"/>
  <c r="BG103" i="3"/>
  <c r="BF103" i="3"/>
  <c r="T103" i="3"/>
  <c r="R103" i="3"/>
  <c r="P103" i="3"/>
  <c r="BK103" i="3"/>
  <c r="J103" i="3"/>
  <c r="BE103" i="3" s="1"/>
  <c r="BI99" i="3"/>
  <c r="BH99" i="3"/>
  <c r="BG99" i="3"/>
  <c r="BF99" i="3"/>
  <c r="T99" i="3"/>
  <c r="R99" i="3"/>
  <c r="P99" i="3"/>
  <c r="BK99" i="3"/>
  <c r="J99" i="3"/>
  <c r="BE99" i="3" s="1"/>
  <c r="BI96" i="3"/>
  <c r="BH96" i="3"/>
  <c r="BG96" i="3"/>
  <c r="BF96" i="3"/>
  <c r="T96" i="3"/>
  <c r="R96" i="3"/>
  <c r="P96" i="3"/>
  <c r="BK96" i="3"/>
  <c r="J96" i="3"/>
  <c r="BE96" i="3" s="1"/>
  <c r="BI93" i="3"/>
  <c r="BH93" i="3"/>
  <c r="BG93" i="3"/>
  <c r="BF93" i="3"/>
  <c r="T93" i="3"/>
  <c r="R93" i="3"/>
  <c r="P93" i="3"/>
  <c r="BK93" i="3"/>
  <c r="J93" i="3"/>
  <c r="BE93" i="3" s="1"/>
  <c r="BI90" i="3"/>
  <c r="BH90" i="3"/>
  <c r="BG90" i="3"/>
  <c r="BF90" i="3"/>
  <c r="T90" i="3"/>
  <c r="R90" i="3"/>
  <c r="P90" i="3"/>
  <c r="BK90" i="3"/>
  <c r="J90" i="3"/>
  <c r="BE90" i="3" s="1"/>
  <c r="BI89" i="3"/>
  <c r="BH89" i="3"/>
  <c r="BG89" i="3"/>
  <c r="BF89" i="3"/>
  <c r="T89" i="3"/>
  <c r="R89" i="3"/>
  <c r="P89" i="3"/>
  <c r="BK89" i="3"/>
  <c r="J89" i="3"/>
  <c r="BE89" i="3" s="1"/>
  <c r="BI86" i="3"/>
  <c r="F34" i="3" s="1"/>
  <c r="BD53" i="1" s="1"/>
  <c r="BH86" i="3"/>
  <c r="F33" i="3" s="1"/>
  <c r="BC53" i="1" s="1"/>
  <c r="BG86" i="3"/>
  <c r="F32" i="3" s="1"/>
  <c r="BB53" i="1" s="1"/>
  <c r="BF86" i="3"/>
  <c r="J31" i="3" s="1"/>
  <c r="AW53" i="1" s="1"/>
  <c r="T86" i="3"/>
  <c r="T85" i="3" s="1"/>
  <c r="R86" i="3"/>
  <c r="R85" i="3" s="1"/>
  <c r="P86" i="3"/>
  <c r="P85" i="3" s="1"/>
  <c r="P84" i="3" s="1"/>
  <c r="P83" i="3" s="1"/>
  <c r="AU53" i="1" s="1"/>
  <c r="BK86" i="3"/>
  <c r="BK85" i="3" s="1"/>
  <c r="J86" i="3"/>
  <c r="BE86" i="3" s="1"/>
  <c r="F77" i="3"/>
  <c r="E75" i="3"/>
  <c r="F49" i="3"/>
  <c r="E47" i="3"/>
  <c r="J21" i="3"/>
  <c r="E21" i="3"/>
  <c r="J51" i="3" s="1"/>
  <c r="J20" i="3"/>
  <c r="J18" i="3"/>
  <c r="E18" i="3"/>
  <c r="F52" i="3" s="1"/>
  <c r="J17" i="3"/>
  <c r="J15" i="3"/>
  <c r="E15" i="3"/>
  <c r="F79" i="3" s="1"/>
  <c r="J14" i="3"/>
  <c r="J12" i="3"/>
  <c r="J49" i="3" s="1"/>
  <c r="E7" i="3"/>
  <c r="E73" i="3" s="1"/>
  <c r="AY52" i="1"/>
  <c r="AX52" i="1"/>
  <c r="BI452" i="2"/>
  <c r="BH452" i="2"/>
  <c r="BG452" i="2"/>
  <c r="BF452" i="2"/>
  <c r="BE452" i="2"/>
  <c r="T452" i="2"/>
  <c r="R452" i="2"/>
  <c r="P452" i="2"/>
  <c r="BK452" i="2"/>
  <c r="J452" i="2"/>
  <c r="BI449" i="2"/>
  <c r="BH449" i="2"/>
  <c r="BG449" i="2"/>
  <c r="BF449" i="2"/>
  <c r="BE449" i="2"/>
  <c r="T449" i="2"/>
  <c r="R449" i="2"/>
  <c r="P449" i="2"/>
  <c r="BK449" i="2"/>
  <c r="J449" i="2"/>
  <c r="BI448" i="2"/>
  <c r="BH448" i="2"/>
  <c r="BG448" i="2"/>
  <c r="BF448" i="2"/>
  <c r="BE448" i="2"/>
  <c r="T448" i="2"/>
  <c r="R448" i="2"/>
  <c r="P448" i="2"/>
  <c r="BK448" i="2"/>
  <c r="J448" i="2"/>
  <c r="BI444" i="2"/>
  <c r="BH444" i="2"/>
  <c r="BG444" i="2"/>
  <c r="BF444" i="2"/>
  <c r="BE444" i="2"/>
  <c r="T444" i="2"/>
  <c r="T443" i="2" s="1"/>
  <c r="T442" i="2" s="1"/>
  <c r="R444" i="2"/>
  <c r="R443" i="2" s="1"/>
  <c r="R442" i="2" s="1"/>
  <c r="P444" i="2"/>
  <c r="P443" i="2" s="1"/>
  <c r="P442" i="2" s="1"/>
  <c r="BK444" i="2"/>
  <c r="BK443" i="2" s="1"/>
  <c r="J444" i="2"/>
  <c r="BI441" i="2"/>
  <c r="BH441" i="2"/>
  <c r="BG441" i="2"/>
  <c r="BF441" i="2"/>
  <c r="BE441" i="2"/>
  <c r="T441" i="2"/>
  <c r="T440" i="2" s="1"/>
  <c r="R441" i="2"/>
  <c r="R440" i="2" s="1"/>
  <c r="P441" i="2"/>
  <c r="P440" i="2" s="1"/>
  <c r="BK441" i="2"/>
  <c r="BK440" i="2" s="1"/>
  <c r="J440" i="2" s="1"/>
  <c r="J64" i="2" s="1"/>
  <c r="J441" i="2"/>
  <c r="BI435" i="2"/>
  <c r="BH435" i="2"/>
  <c r="BG435" i="2"/>
  <c r="BF435" i="2"/>
  <c r="T435" i="2"/>
  <c r="R435" i="2"/>
  <c r="P435" i="2"/>
  <c r="BK435" i="2"/>
  <c r="J435" i="2"/>
  <c r="BE435" i="2" s="1"/>
  <c r="BI432" i="2"/>
  <c r="BH432" i="2"/>
  <c r="BG432" i="2"/>
  <c r="BF432" i="2"/>
  <c r="T432" i="2"/>
  <c r="R432" i="2"/>
  <c r="P432" i="2"/>
  <c r="BK432" i="2"/>
  <c r="J432" i="2"/>
  <c r="BE432" i="2" s="1"/>
  <c r="BI429" i="2"/>
  <c r="BH429" i="2"/>
  <c r="BG429" i="2"/>
  <c r="BF429" i="2"/>
  <c r="T429" i="2"/>
  <c r="R429" i="2"/>
  <c r="P429" i="2"/>
  <c r="BK429" i="2"/>
  <c r="J429" i="2"/>
  <c r="BE429" i="2" s="1"/>
  <c r="BI426" i="2"/>
  <c r="BH426" i="2"/>
  <c r="BG426" i="2"/>
  <c r="BF426" i="2"/>
  <c r="T426" i="2"/>
  <c r="R426" i="2"/>
  <c r="P426" i="2"/>
  <c r="BK426" i="2"/>
  <c r="J426" i="2"/>
  <c r="BE426" i="2" s="1"/>
  <c r="BI425" i="2"/>
  <c r="BH425" i="2"/>
  <c r="BG425" i="2"/>
  <c r="BF425" i="2"/>
  <c r="T425" i="2"/>
  <c r="R425" i="2"/>
  <c r="P425" i="2"/>
  <c r="BK425" i="2"/>
  <c r="J425" i="2"/>
  <c r="BE425" i="2" s="1"/>
  <c r="BI420" i="2"/>
  <c r="BH420" i="2"/>
  <c r="BG420" i="2"/>
  <c r="BF420" i="2"/>
  <c r="BE420" i="2"/>
  <c r="T420" i="2"/>
  <c r="R420" i="2"/>
  <c r="P420" i="2"/>
  <c r="BK420" i="2"/>
  <c r="J420" i="2"/>
  <c r="BI419" i="2"/>
  <c r="BH419" i="2"/>
  <c r="BG419" i="2"/>
  <c r="BF419" i="2"/>
  <c r="BE419" i="2"/>
  <c r="T419" i="2"/>
  <c r="R419" i="2"/>
  <c r="P419" i="2"/>
  <c r="BK419" i="2"/>
  <c r="J419" i="2"/>
  <c r="BI415" i="2"/>
  <c r="BH415" i="2"/>
  <c r="BG415" i="2"/>
  <c r="BF415" i="2"/>
  <c r="BE415" i="2"/>
  <c r="T415" i="2"/>
  <c r="R415" i="2"/>
  <c r="P415" i="2"/>
  <c r="BK415" i="2"/>
  <c r="J415" i="2"/>
  <c r="BI414" i="2"/>
  <c r="BH414" i="2"/>
  <c r="BG414" i="2"/>
  <c r="BF414" i="2"/>
  <c r="BE414" i="2"/>
  <c r="T414" i="2"/>
  <c r="R414" i="2"/>
  <c r="P414" i="2"/>
  <c r="BK414" i="2"/>
  <c r="J414" i="2"/>
  <c r="BI411" i="2"/>
  <c r="BH411" i="2"/>
  <c r="BG411" i="2"/>
  <c r="BF411" i="2"/>
  <c r="BE411" i="2"/>
  <c r="T411" i="2"/>
  <c r="T410" i="2" s="1"/>
  <c r="R411" i="2"/>
  <c r="R410" i="2" s="1"/>
  <c r="P411" i="2"/>
  <c r="P410" i="2" s="1"/>
  <c r="BK411" i="2"/>
  <c r="BK410" i="2" s="1"/>
  <c r="J410" i="2" s="1"/>
  <c r="J63" i="2" s="1"/>
  <c r="J411" i="2"/>
  <c r="BI407" i="2"/>
  <c r="BH407" i="2"/>
  <c r="BG407" i="2"/>
  <c r="BF407" i="2"/>
  <c r="T407" i="2"/>
  <c r="R407" i="2"/>
  <c r="P407" i="2"/>
  <c r="BK407" i="2"/>
  <c r="J407" i="2"/>
  <c r="BE407" i="2" s="1"/>
  <c r="BI403" i="2"/>
  <c r="BH403" i="2"/>
  <c r="BG403" i="2"/>
  <c r="BF403" i="2"/>
  <c r="T403" i="2"/>
  <c r="R403" i="2"/>
  <c r="P403" i="2"/>
  <c r="BK403" i="2"/>
  <c r="J403" i="2"/>
  <c r="BE403" i="2" s="1"/>
  <c r="BI399" i="2"/>
  <c r="BH399" i="2"/>
  <c r="BG399" i="2"/>
  <c r="BF399" i="2"/>
  <c r="T399" i="2"/>
  <c r="R399" i="2"/>
  <c r="P399" i="2"/>
  <c r="BK399" i="2"/>
  <c r="J399" i="2"/>
  <c r="BE399" i="2" s="1"/>
  <c r="BI396" i="2"/>
  <c r="BH396" i="2"/>
  <c r="BG396" i="2"/>
  <c r="BF396" i="2"/>
  <c r="T396" i="2"/>
  <c r="R396" i="2"/>
  <c r="P396" i="2"/>
  <c r="BK396" i="2"/>
  <c r="J396" i="2"/>
  <c r="BE396" i="2" s="1"/>
  <c r="BI395" i="2"/>
  <c r="BH395" i="2"/>
  <c r="BG395" i="2"/>
  <c r="BF395" i="2"/>
  <c r="T395" i="2"/>
  <c r="R395" i="2"/>
  <c r="P395" i="2"/>
  <c r="BK395" i="2"/>
  <c r="J395" i="2"/>
  <c r="BE395" i="2" s="1"/>
  <c r="BI392" i="2"/>
  <c r="BH392" i="2"/>
  <c r="BG392" i="2"/>
  <c r="BF392" i="2"/>
  <c r="BE392" i="2"/>
  <c r="T392" i="2"/>
  <c r="R392" i="2"/>
  <c r="P392" i="2"/>
  <c r="BK392" i="2"/>
  <c r="J392" i="2"/>
  <c r="BI389" i="2"/>
  <c r="BH389" i="2"/>
  <c r="BG389" i="2"/>
  <c r="BF389" i="2"/>
  <c r="BE389" i="2"/>
  <c r="T389" i="2"/>
  <c r="R389" i="2"/>
  <c r="P389" i="2"/>
  <c r="BK389" i="2"/>
  <c r="J389" i="2"/>
  <c r="BI380" i="2"/>
  <c r="BH380" i="2"/>
  <c r="BG380" i="2"/>
  <c r="BF380" i="2"/>
  <c r="BE380" i="2"/>
  <c r="T380" i="2"/>
  <c r="R380" i="2"/>
  <c r="P380" i="2"/>
  <c r="BK380" i="2"/>
  <c r="J380" i="2"/>
  <c r="BI377" i="2"/>
  <c r="BH377" i="2"/>
  <c r="BG377" i="2"/>
  <c r="BF377" i="2"/>
  <c r="BE377" i="2"/>
  <c r="T377" i="2"/>
  <c r="R377" i="2"/>
  <c r="P377" i="2"/>
  <c r="BK377" i="2"/>
  <c r="J377" i="2"/>
  <c r="BI374" i="2"/>
  <c r="BH374" i="2"/>
  <c r="BG374" i="2"/>
  <c r="BF374" i="2"/>
  <c r="BE374" i="2"/>
  <c r="T374" i="2"/>
  <c r="R374" i="2"/>
  <c r="P374" i="2"/>
  <c r="BK374" i="2"/>
  <c r="J374" i="2"/>
  <c r="BI369" i="2"/>
  <c r="BH369" i="2"/>
  <c r="BG369" i="2"/>
  <c r="BF369" i="2"/>
  <c r="BE369" i="2"/>
  <c r="T369" i="2"/>
  <c r="R369" i="2"/>
  <c r="P369" i="2"/>
  <c r="BK369" i="2"/>
  <c r="J369" i="2"/>
  <c r="BI368" i="2"/>
  <c r="BH368" i="2"/>
  <c r="BG368" i="2"/>
  <c r="BF368" i="2"/>
  <c r="BE368" i="2"/>
  <c r="T368" i="2"/>
  <c r="R368" i="2"/>
  <c r="P368" i="2"/>
  <c r="BK368" i="2"/>
  <c r="J368" i="2"/>
  <c r="BI365" i="2"/>
  <c r="BH365" i="2"/>
  <c r="BG365" i="2"/>
  <c r="BF365" i="2"/>
  <c r="BE365" i="2"/>
  <c r="T365" i="2"/>
  <c r="R365" i="2"/>
  <c r="P365" i="2"/>
  <c r="BK365" i="2"/>
  <c r="J365" i="2"/>
  <c r="BI364" i="2"/>
  <c r="BH364" i="2"/>
  <c r="BG364" i="2"/>
  <c r="BF364" i="2"/>
  <c r="BE364" i="2"/>
  <c r="T364" i="2"/>
  <c r="R364" i="2"/>
  <c r="P364" i="2"/>
  <c r="BK364" i="2"/>
  <c r="J364" i="2"/>
  <c r="BI361" i="2"/>
  <c r="BH361" i="2"/>
  <c r="BG361" i="2"/>
  <c r="BF361" i="2"/>
  <c r="BE361" i="2"/>
  <c r="T361" i="2"/>
  <c r="R361" i="2"/>
  <c r="P361" i="2"/>
  <c r="BK361" i="2"/>
  <c r="J361" i="2"/>
  <c r="BI359" i="2"/>
  <c r="BH359" i="2"/>
  <c r="BG359" i="2"/>
  <c r="BF359" i="2"/>
  <c r="BE359" i="2"/>
  <c r="T359" i="2"/>
  <c r="R359" i="2"/>
  <c r="P359" i="2"/>
  <c r="BK359" i="2"/>
  <c r="J359" i="2"/>
  <c r="BI357" i="2"/>
  <c r="BH357" i="2"/>
  <c r="BG357" i="2"/>
  <c r="BF357" i="2"/>
  <c r="BE357" i="2"/>
  <c r="T357" i="2"/>
  <c r="R357" i="2"/>
  <c r="P357" i="2"/>
  <c r="BK357" i="2"/>
  <c r="J357" i="2"/>
  <c r="BI355" i="2"/>
  <c r="BH355" i="2"/>
  <c r="BG355" i="2"/>
  <c r="BF355" i="2"/>
  <c r="BE355" i="2"/>
  <c r="T355" i="2"/>
  <c r="R355" i="2"/>
  <c r="P355" i="2"/>
  <c r="BK355" i="2"/>
  <c r="J355" i="2"/>
  <c r="BI354" i="2"/>
  <c r="BH354" i="2"/>
  <c r="BG354" i="2"/>
  <c r="BF354" i="2"/>
  <c r="BE354" i="2"/>
  <c r="T354" i="2"/>
  <c r="R354" i="2"/>
  <c r="P354" i="2"/>
  <c r="BK354" i="2"/>
  <c r="J354" i="2"/>
  <c r="BI351" i="2"/>
  <c r="BH351" i="2"/>
  <c r="BG351" i="2"/>
  <c r="BF351" i="2"/>
  <c r="BE351" i="2"/>
  <c r="T351" i="2"/>
  <c r="R351" i="2"/>
  <c r="P351" i="2"/>
  <c r="BK351" i="2"/>
  <c r="J351" i="2"/>
  <c r="BI350" i="2"/>
  <c r="BH350" i="2"/>
  <c r="BG350" i="2"/>
  <c r="BF350" i="2"/>
  <c r="BE350" i="2"/>
  <c r="T350" i="2"/>
  <c r="R350" i="2"/>
  <c r="P350" i="2"/>
  <c r="BK350" i="2"/>
  <c r="J350" i="2"/>
  <c r="BI347" i="2"/>
  <c r="BH347" i="2"/>
  <c r="BG347" i="2"/>
  <c r="BF347" i="2"/>
  <c r="BE347" i="2"/>
  <c r="T347" i="2"/>
  <c r="R347" i="2"/>
  <c r="P347" i="2"/>
  <c r="BK347" i="2"/>
  <c r="J347" i="2"/>
  <c r="BI346" i="2"/>
  <c r="BH346" i="2"/>
  <c r="BG346" i="2"/>
  <c r="BF346" i="2"/>
  <c r="BE346" i="2"/>
  <c r="T346" i="2"/>
  <c r="R346" i="2"/>
  <c r="P346" i="2"/>
  <c r="BK346" i="2"/>
  <c r="J346" i="2"/>
  <c r="BI342" i="2"/>
  <c r="BH342" i="2"/>
  <c r="BG342" i="2"/>
  <c r="BF342" i="2"/>
  <c r="BE342" i="2"/>
  <c r="T342" i="2"/>
  <c r="R342" i="2"/>
  <c r="P342" i="2"/>
  <c r="BK342" i="2"/>
  <c r="J342" i="2"/>
  <c r="BI341" i="2"/>
  <c r="BH341" i="2"/>
  <c r="BG341" i="2"/>
  <c r="BF341" i="2"/>
  <c r="BE341" i="2"/>
  <c r="T341" i="2"/>
  <c r="R341" i="2"/>
  <c r="P341" i="2"/>
  <c r="BK341" i="2"/>
  <c r="J341" i="2"/>
  <c r="BI338" i="2"/>
  <c r="BH338" i="2"/>
  <c r="BG338" i="2"/>
  <c r="BF338" i="2"/>
  <c r="BE338" i="2"/>
  <c r="T338" i="2"/>
  <c r="R338" i="2"/>
  <c r="P338" i="2"/>
  <c r="BK338" i="2"/>
  <c r="J338" i="2"/>
  <c r="BI335" i="2"/>
  <c r="BH335" i="2"/>
  <c r="BG335" i="2"/>
  <c r="BF335" i="2"/>
  <c r="BE335" i="2"/>
  <c r="T335" i="2"/>
  <c r="R335" i="2"/>
  <c r="P335" i="2"/>
  <c r="BK335" i="2"/>
  <c r="J335" i="2"/>
  <c r="BI332" i="2"/>
  <c r="BH332" i="2"/>
  <c r="BG332" i="2"/>
  <c r="BF332" i="2"/>
  <c r="BE332" i="2"/>
  <c r="T332" i="2"/>
  <c r="R332" i="2"/>
  <c r="P332" i="2"/>
  <c r="BK332" i="2"/>
  <c r="J332" i="2"/>
  <c r="BI331" i="2"/>
  <c r="BH331" i="2"/>
  <c r="BG331" i="2"/>
  <c r="BF331" i="2"/>
  <c r="BE331" i="2"/>
  <c r="T331" i="2"/>
  <c r="R331" i="2"/>
  <c r="P331" i="2"/>
  <c r="BK331" i="2"/>
  <c r="J331" i="2"/>
  <c r="BI330" i="2"/>
  <c r="BH330" i="2"/>
  <c r="BG330" i="2"/>
  <c r="BF330" i="2"/>
  <c r="BE330" i="2"/>
  <c r="T330" i="2"/>
  <c r="T329" i="2" s="1"/>
  <c r="R330" i="2"/>
  <c r="R329" i="2" s="1"/>
  <c r="P330" i="2"/>
  <c r="P329" i="2" s="1"/>
  <c r="BK330" i="2"/>
  <c r="BK329" i="2" s="1"/>
  <c r="J329" i="2" s="1"/>
  <c r="J62" i="2" s="1"/>
  <c r="J330" i="2"/>
  <c r="BI328" i="2"/>
  <c r="BH328" i="2"/>
  <c r="BG328" i="2"/>
  <c r="BF328" i="2"/>
  <c r="T328" i="2"/>
  <c r="R328" i="2"/>
  <c r="P328" i="2"/>
  <c r="BK328" i="2"/>
  <c r="J328" i="2"/>
  <c r="BE328" i="2" s="1"/>
  <c r="BI327" i="2"/>
  <c r="BH327" i="2"/>
  <c r="BG327" i="2"/>
  <c r="BF327" i="2"/>
  <c r="T327" i="2"/>
  <c r="R327" i="2"/>
  <c r="P327" i="2"/>
  <c r="BK327" i="2"/>
  <c r="J327" i="2"/>
  <c r="BE327" i="2" s="1"/>
  <c r="BI326" i="2"/>
  <c r="BH326" i="2"/>
  <c r="BG326" i="2"/>
  <c r="BF326" i="2"/>
  <c r="T326" i="2"/>
  <c r="R326" i="2"/>
  <c r="P326" i="2"/>
  <c r="BK326" i="2"/>
  <c r="J326" i="2"/>
  <c r="BE326" i="2" s="1"/>
  <c r="BI323" i="2"/>
  <c r="BH323" i="2"/>
  <c r="BG323" i="2"/>
  <c r="BF323" i="2"/>
  <c r="T323" i="2"/>
  <c r="R323" i="2"/>
  <c r="P323" i="2"/>
  <c r="BK323" i="2"/>
  <c r="J323" i="2"/>
  <c r="BE323" i="2" s="1"/>
  <c r="BI322" i="2"/>
  <c r="BH322" i="2"/>
  <c r="BG322" i="2"/>
  <c r="BF322" i="2"/>
  <c r="T322" i="2"/>
  <c r="R322" i="2"/>
  <c r="P322" i="2"/>
  <c r="BK322" i="2"/>
  <c r="J322" i="2"/>
  <c r="BE322" i="2" s="1"/>
  <c r="BI319" i="2"/>
  <c r="BH319" i="2"/>
  <c r="BG319" i="2"/>
  <c r="BF319" i="2"/>
  <c r="T319" i="2"/>
  <c r="R319" i="2"/>
  <c r="P319" i="2"/>
  <c r="BK319" i="2"/>
  <c r="J319" i="2"/>
  <c r="BE319" i="2" s="1"/>
  <c r="BI318" i="2"/>
  <c r="BH318" i="2"/>
  <c r="BG318" i="2"/>
  <c r="BF318" i="2"/>
  <c r="T318" i="2"/>
  <c r="R318" i="2"/>
  <c r="P318" i="2"/>
  <c r="BK318" i="2"/>
  <c r="J318" i="2"/>
  <c r="BE318" i="2" s="1"/>
  <c r="BI315" i="2"/>
  <c r="BH315" i="2"/>
  <c r="BG315" i="2"/>
  <c r="BF315" i="2"/>
  <c r="T315" i="2"/>
  <c r="T314" i="2" s="1"/>
  <c r="R315" i="2"/>
  <c r="R314" i="2" s="1"/>
  <c r="P315" i="2"/>
  <c r="P314" i="2" s="1"/>
  <c r="BK315" i="2"/>
  <c r="BK314" i="2" s="1"/>
  <c r="J314" i="2" s="1"/>
  <c r="J61" i="2" s="1"/>
  <c r="J315" i="2"/>
  <c r="BE315" i="2" s="1"/>
  <c r="BI313" i="2"/>
  <c r="BH313" i="2"/>
  <c r="BG313" i="2"/>
  <c r="BF313" i="2"/>
  <c r="BE313" i="2"/>
  <c r="T313" i="2"/>
  <c r="R313" i="2"/>
  <c r="P313" i="2"/>
  <c r="BK313" i="2"/>
  <c r="J313" i="2"/>
  <c r="BI312" i="2"/>
  <c r="BH312" i="2"/>
  <c r="BG312" i="2"/>
  <c r="BF312" i="2"/>
  <c r="BE312" i="2"/>
  <c r="T312" i="2"/>
  <c r="R312" i="2"/>
  <c r="P312" i="2"/>
  <c r="BK312" i="2"/>
  <c r="J312" i="2"/>
  <c r="BI311" i="2"/>
  <c r="BH311" i="2"/>
  <c r="BG311" i="2"/>
  <c r="BF311" i="2"/>
  <c r="BE311" i="2"/>
  <c r="T311" i="2"/>
  <c r="R311" i="2"/>
  <c r="P311" i="2"/>
  <c r="BK311" i="2"/>
  <c r="J311" i="2"/>
  <c r="BI305" i="2"/>
  <c r="BH305" i="2"/>
  <c r="BG305" i="2"/>
  <c r="BF305" i="2"/>
  <c r="BE305" i="2"/>
  <c r="T305" i="2"/>
  <c r="R305" i="2"/>
  <c r="P305" i="2"/>
  <c r="BK305" i="2"/>
  <c r="J305" i="2"/>
  <c r="BI304" i="2"/>
  <c r="BH304" i="2"/>
  <c r="BG304" i="2"/>
  <c r="BF304" i="2"/>
  <c r="BE304" i="2"/>
  <c r="T304" i="2"/>
  <c r="R304" i="2"/>
  <c r="P304" i="2"/>
  <c r="BK304" i="2"/>
  <c r="J304" i="2"/>
  <c r="BI303" i="2"/>
  <c r="BH303" i="2"/>
  <c r="BG303" i="2"/>
  <c r="BF303" i="2"/>
  <c r="BE303" i="2"/>
  <c r="T303" i="2"/>
  <c r="R303" i="2"/>
  <c r="P303" i="2"/>
  <c r="BK303" i="2"/>
  <c r="J303" i="2"/>
  <c r="BI302" i="2"/>
  <c r="BH302" i="2"/>
  <c r="BG302" i="2"/>
  <c r="BF302" i="2"/>
  <c r="BE302" i="2"/>
  <c r="T302" i="2"/>
  <c r="R302" i="2"/>
  <c r="P302" i="2"/>
  <c r="BK302" i="2"/>
  <c r="J302" i="2"/>
  <c r="BI298" i="2"/>
  <c r="BH298" i="2"/>
  <c r="BG298" i="2"/>
  <c r="BF298" i="2"/>
  <c r="BE298" i="2"/>
  <c r="T298" i="2"/>
  <c r="R298" i="2"/>
  <c r="P298" i="2"/>
  <c r="BK298" i="2"/>
  <c r="J298" i="2"/>
  <c r="BI295" i="2"/>
  <c r="BH295" i="2"/>
  <c r="BG295" i="2"/>
  <c r="BF295" i="2"/>
  <c r="BE295" i="2"/>
  <c r="T295" i="2"/>
  <c r="R295" i="2"/>
  <c r="P295" i="2"/>
  <c r="BK295" i="2"/>
  <c r="J295" i="2"/>
  <c r="BI292" i="2"/>
  <c r="BH292" i="2"/>
  <c r="BG292" i="2"/>
  <c r="BF292" i="2"/>
  <c r="BE292" i="2"/>
  <c r="T292" i="2"/>
  <c r="R292" i="2"/>
  <c r="P292" i="2"/>
  <c r="BK292" i="2"/>
  <c r="J292" i="2"/>
  <c r="BI289" i="2"/>
  <c r="BH289" i="2"/>
  <c r="BG289" i="2"/>
  <c r="BF289" i="2"/>
  <c r="BE289" i="2"/>
  <c r="T289" i="2"/>
  <c r="R289" i="2"/>
  <c r="P289" i="2"/>
  <c r="BK289" i="2"/>
  <c r="J289" i="2"/>
  <c r="BI286" i="2"/>
  <c r="BH286" i="2"/>
  <c r="BG286" i="2"/>
  <c r="BF286" i="2"/>
  <c r="BE286" i="2"/>
  <c r="T286" i="2"/>
  <c r="R286" i="2"/>
  <c r="P286" i="2"/>
  <c r="BK286" i="2"/>
  <c r="J286" i="2"/>
  <c r="BI280" i="2"/>
  <c r="BH280" i="2"/>
  <c r="BG280" i="2"/>
  <c r="BF280" i="2"/>
  <c r="BE280" i="2"/>
  <c r="T280" i="2"/>
  <c r="R280" i="2"/>
  <c r="P280" i="2"/>
  <c r="BK280" i="2"/>
  <c r="J280" i="2"/>
  <c r="BI277" i="2"/>
  <c r="BH277" i="2"/>
  <c r="BG277" i="2"/>
  <c r="BF277" i="2"/>
  <c r="BE277" i="2"/>
  <c r="T277" i="2"/>
  <c r="R277" i="2"/>
  <c r="P277" i="2"/>
  <c r="BK277" i="2"/>
  <c r="J277" i="2"/>
  <c r="BI272" i="2"/>
  <c r="BH272" i="2"/>
  <c r="BG272" i="2"/>
  <c r="BF272" i="2"/>
  <c r="BE272" i="2"/>
  <c r="T272" i="2"/>
  <c r="R272" i="2"/>
  <c r="P272" i="2"/>
  <c r="BK272" i="2"/>
  <c r="J272" i="2"/>
  <c r="BI267" i="2"/>
  <c r="BH267" i="2"/>
  <c r="BG267" i="2"/>
  <c r="BF267" i="2"/>
  <c r="BE267" i="2"/>
  <c r="T267" i="2"/>
  <c r="R267" i="2"/>
  <c r="P267" i="2"/>
  <c r="BK267" i="2"/>
  <c r="J267" i="2"/>
  <c r="BI265" i="2"/>
  <c r="BH265" i="2"/>
  <c r="BG265" i="2"/>
  <c r="BF265" i="2"/>
  <c r="BE265" i="2"/>
  <c r="T265" i="2"/>
  <c r="R265" i="2"/>
  <c r="P265" i="2"/>
  <c r="BK265" i="2"/>
  <c r="J265" i="2"/>
  <c r="BI261" i="2"/>
  <c r="BH261" i="2"/>
  <c r="BG261" i="2"/>
  <c r="BF261" i="2"/>
  <c r="BE261" i="2"/>
  <c r="T261" i="2"/>
  <c r="R261" i="2"/>
  <c r="P261" i="2"/>
  <c r="BK261" i="2"/>
  <c r="J261" i="2"/>
  <c r="BI252" i="2"/>
  <c r="BH252" i="2"/>
  <c r="BG252" i="2"/>
  <c r="BF252" i="2"/>
  <c r="BE252" i="2"/>
  <c r="T252" i="2"/>
  <c r="T251" i="2" s="1"/>
  <c r="R252" i="2"/>
  <c r="R251" i="2" s="1"/>
  <c r="P252" i="2"/>
  <c r="P251" i="2" s="1"/>
  <c r="BK252" i="2"/>
  <c r="BK251" i="2" s="1"/>
  <c r="J251" i="2" s="1"/>
  <c r="J60" i="2" s="1"/>
  <c r="J252" i="2"/>
  <c r="BI250" i="2"/>
  <c r="BH250" i="2"/>
  <c r="BG250" i="2"/>
  <c r="BF250" i="2"/>
  <c r="T250" i="2"/>
  <c r="T249" i="2" s="1"/>
  <c r="R250" i="2"/>
  <c r="R249" i="2" s="1"/>
  <c r="P250" i="2"/>
  <c r="P249" i="2" s="1"/>
  <c r="BK250" i="2"/>
  <c r="BK249" i="2" s="1"/>
  <c r="J249" i="2" s="1"/>
  <c r="J59" i="2" s="1"/>
  <c r="J250" i="2"/>
  <c r="BE250" i="2" s="1"/>
  <c r="BI246" i="2"/>
  <c r="BH246" i="2"/>
  <c r="BG246" i="2"/>
  <c r="BF246" i="2"/>
  <c r="BE246" i="2"/>
  <c r="T246" i="2"/>
  <c r="R246" i="2"/>
  <c r="P246" i="2"/>
  <c r="BK246" i="2"/>
  <c r="J246" i="2"/>
  <c r="BI243" i="2"/>
  <c r="BH243" i="2"/>
  <c r="BG243" i="2"/>
  <c r="BF243" i="2"/>
  <c r="BE243" i="2"/>
  <c r="T243" i="2"/>
  <c r="R243" i="2"/>
  <c r="P243" i="2"/>
  <c r="BK243" i="2"/>
  <c r="J243" i="2"/>
  <c r="BI233" i="2"/>
  <c r="BH233" i="2"/>
  <c r="BG233" i="2"/>
  <c r="BF233" i="2"/>
  <c r="BE233" i="2"/>
  <c r="T233" i="2"/>
  <c r="R233" i="2"/>
  <c r="P233" i="2"/>
  <c r="BK233" i="2"/>
  <c r="J233" i="2"/>
  <c r="BI230" i="2"/>
  <c r="BH230" i="2"/>
  <c r="BG230" i="2"/>
  <c r="BF230" i="2"/>
  <c r="BE230" i="2"/>
  <c r="T230" i="2"/>
  <c r="R230" i="2"/>
  <c r="P230" i="2"/>
  <c r="BK230" i="2"/>
  <c r="J230" i="2"/>
  <c r="BI229" i="2"/>
  <c r="BH229" i="2"/>
  <c r="BG229" i="2"/>
  <c r="BF229" i="2"/>
  <c r="BE229" i="2"/>
  <c r="T229" i="2"/>
  <c r="R229" i="2"/>
  <c r="P229" i="2"/>
  <c r="BK229" i="2"/>
  <c r="J229" i="2"/>
  <c r="BI226" i="2"/>
  <c r="BH226" i="2"/>
  <c r="BG226" i="2"/>
  <c r="BF226" i="2"/>
  <c r="BE226" i="2"/>
  <c r="T226" i="2"/>
  <c r="R226" i="2"/>
  <c r="P226" i="2"/>
  <c r="BK226" i="2"/>
  <c r="J226" i="2"/>
  <c r="BI223" i="2"/>
  <c r="BH223" i="2"/>
  <c r="BG223" i="2"/>
  <c r="BF223" i="2"/>
  <c r="BE223" i="2"/>
  <c r="T223" i="2"/>
  <c r="R223" i="2"/>
  <c r="P223" i="2"/>
  <c r="BK223" i="2"/>
  <c r="J223" i="2"/>
  <c r="BI220" i="2"/>
  <c r="BH220" i="2"/>
  <c r="BG220" i="2"/>
  <c r="BF220" i="2"/>
  <c r="BE220" i="2"/>
  <c r="T220" i="2"/>
  <c r="R220" i="2"/>
  <c r="P220" i="2"/>
  <c r="BK220" i="2"/>
  <c r="J220" i="2"/>
  <c r="BI214" i="2"/>
  <c r="BH214" i="2"/>
  <c r="BG214" i="2"/>
  <c r="BF214" i="2"/>
  <c r="BE214" i="2"/>
  <c r="T214" i="2"/>
  <c r="R214" i="2"/>
  <c r="P214" i="2"/>
  <c r="BK214" i="2"/>
  <c r="J214" i="2"/>
  <c r="BI210" i="2"/>
  <c r="BH210" i="2"/>
  <c r="BG210" i="2"/>
  <c r="BF210" i="2"/>
  <c r="BE210" i="2"/>
  <c r="T210" i="2"/>
  <c r="R210" i="2"/>
  <c r="P210" i="2"/>
  <c r="BK210" i="2"/>
  <c r="J210" i="2"/>
  <c r="BI207" i="2"/>
  <c r="BH207" i="2"/>
  <c r="BG207" i="2"/>
  <c r="BF207" i="2"/>
  <c r="BE207" i="2"/>
  <c r="T207" i="2"/>
  <c r="R207" i="2"/>
  <c r="P207" i="2"/>
  <c r="BK207" i="2"/>
  <c r="J207" i="2"/>
  <c r="BI206" i="2"/>
  <c r="BH206" i="2"/>
  <c r="BG206" i="2"/>
  <c r="BF206" i="2"/>
  <c r="BE206" i="2"/>
  <c r="T206" i="2"/>
  <c r="R206" i="2"/>
  <c r="P206" i="2"/>
  <c r="BK206" i="2"/>
  <c r="J206" i="2"/>
  <c r="BI203" i="2"/>
  <c r="BH203" i="2"/>
  <c r="BG203" i="2"/>
  <c r="BF203" i="2"/>
  <c r="BE203" i="2"/>
  <c r="T203" i="2"/>
  <c r="R203" i="2"/>
  <c r="P203" i="2"/>
  <c r="BK203" i="2"/>
  <c r="J203" i="2"/>
  <c r="BI202" i="2"/>
  <c r="BH202" i="2"/>
  <c r="BG202" i="2"/>
  <c r="BF202" i="2"/>
  <c r="BE202" i="2"/>
  <c r="T202" i="2"/>
  <c r="R202" i="2"/>
  <c r="P202" i="2"/>
  <c r="BK202" i="2"/>
  <c r="J202" i="2"/>
  <c r="BI198" i="2"/>
  <c r="BH198" i="2"/>
  <c r="BG198" i="2"/>
  <c r="BF198" i="2"/>
  <c r="BE198" i="2"/>
  <c r="T198" i="2"/>
  <c r="R198" i="2"/>
  <c r="P198" i="2"/>
  <c r="BK198" i="2"/>
  <c r="J198" i="2"/>
  <c r="BI195" i="2"/>
  <c r="BH195" i="2"/>
  <c r="BG195" i="2"/>
  <c r="BF195" i="2"/>
  <c r="BE195" i="2"/>
  <c r="T195" i="2"/>
  <c r="R195" i="2"/>
  <c r="P195" i="2"/>
  <c r="BK195" i="2"/>
  <c r="J195" i="2"/>
  <c r="BI192" i="2"/>
  <c r="BH192" i="2"/>
  <c r="BG192" i="2"/>
  <c r="BF192" i="2"/>
  <c r="BE192" i="2"/>
  <c r="T192" i="2"/>
  <c r="R192" i="2"/>
  <c r="P192" i="2"/>
  <c r="BK192" i="2"/>
  <c r="J192" i="2"/>
  <c r="BI189" i="2"/>
  <c r="BH189" i="2"/>
  <c r="BG189" i="2"/>
  <c r="BF189" i="2"/>
  <c r="BE189" i="2"/>
  <c r="T189" i="2"/>
  <c r="R189" i="2"/>
  <c r="P189" i="2"/>
  <c r="BK189" i="2"/>
  <c r="J189" i="2"/>
  <c r="BI186" i="2"/>
  <c r="BH186" i="2"/>
  <c r="BG186" i="2"/>
  <c r="BF186" i="2"/>
  <c r="BE186" i="2"/>
  <c r="T186" i="2"/>
  <c r="R186" i="2"/>
  <c r="P186" i="2"/>
  <c r="BK186" i="2"/>
  <c r="J186" i="2"/>
  <c r="BI183" i="2"/>
  <c r="BH183" i="2"/>
  <c r="BG183" i="2"/>
  <c r="BF183" i="2"/>
  <c r="BE183" i="2"/>
  <c r="T183" i="2"/>
  <c r="R183" i="2"/>
  <c r="P183" i="2"/>
  <c r="BK183" i="2"/>
  <c r="J183" i="2"/>
  <c r="BI179" i="2"/>
  <c r="BH179" i="2"/>
  <c r="BG179" i="2"/>
  <c r="BF179" i="2"/>
  <c r="BE179" i="2"/>
  <c r="T179" i="2"/>
  <c r="R179" i="2"/>
  <c r="P179" i="2"/>
  <c r="BK179" i="2"/>
  <c r="J179" i="2"/>
  <c r="BI176" i="2"/>
  <c r="BH176" i="2"/>
  <c r="BG176" i="2"/>
  <c r="BF176" i="2"/>
  <c r="BE176" i="2"/>
  <c r="T176" i="2"/>
  <c r="R176" i="2"/>
  <c r="P176" i="2"/>
  <c r="BK176" i="2"/>
  <c r="J176" i="2"/>
  <c r="BI173" i="2"/>
  <c r="BH173" i="2"/>
  <c r="BG173" i="2"/>
  <c r="BF173" i="2"/>
  <c r="BE173" i="2"/>
  <c r="T173" i="2"/>
  <c r="R173" i="2"/>
  <c r="P173" i="2"/>
  <c r="BK173" i="2"/>
  <c r="J173" i="2"/>
  <c r="BI145" i="2"/>
  <c r="BH145" i="2"/>
  <c r="BG145" i="2"/>
  <c r="BF145" i="2"/>
  <c r="BE145" i="2"/>
  <c r="T145" i="2"/>
  <c r="R145" i="2"/>
  <c r="P145" i="2"/>
  <c r="BK145" i="2"/>
  <c r="J145" i="2"/>
  <c r="BI142" i="2"/>
  <c r="BH142" i="2"/>
  <c r="BG142" i="2"/>
  <c r="BF142" i="2"/>
  <c r="BE142" i="2"/>
  <c r="T142" i="2"/>
  <c r="R142" i="2"/>
  <c r="P142" i="2"/>
  <c r="BK142" i="2"/>
  <c r="J142" i="2"/>
  <c r="BI139" i="2"/>
  <c r="BH139" i="2"/>
  <c r="BG139" i="2"/>
  <c r="BF139" i="2"/>
  <c r="BE139" i="2"/>
  <c r="T139" i="2"/>
  <c r="R139" i="2"/>
  <c r="P139" i="2"/>
  <c r="BK139" i="2"/>
  <c r="J139" i="2"/>
  <c r="BI136" i="2"/>
  <c r="BH136" i="2"/>
  <c r="BG136" i="2"/>
  <c r="BF136" i="2"/>
  <c r="BE136" i="2"/>
  <c r="T136" i="2"/>
  <c r="R136" i="2"/>
  <c r="P136" i="2"/>
  <c r="BK136" i="2"/>
  <c r="J136" i="2"/>
  <c r="BI133" i="2"/>
  <c r="BH133" i="2"/>
  <c r="BG133" i="2"/>
  <c r="BF133" i="2"/>
  <c r="BE133" i="2"/>
  <c r="T133" i="2"/>
  <c r="R133" i="2"/>
  <c r="P133" i="2"/>
  <c r="BK133" i="2"/>
  <c r="J133" i="2"/>
  <c r="BI130" i="2"/>
  <c r="BH130" i="2"/>
  <c r="BG130" i="2"/>
  <c r="BF130" i="2"/>
  <c r="BE130" i="2"/>
  <c r="T130" i="2"/>
  <c r="R130" i="2"/>
  <c r="P130" i="2"/>
  <c r="BK130" i="2"/>
  <c r="J130" i="2"/>
  <c r="BI127" i="2"/>
  <c r="BH127" i="2"/>
  <c r="BG127" i="2"/>
  <c r="BF127" i="2"/>
  <c r="BE127" i="2"/>
  <c r="T127" i="2"/>
  <c r="R127" i="2"/>
  <c r="P127" i="2"/>
  <c r="BK127" i="2"/>
  <c r="J127" i="2"/>
  <c r="BI124" i="2"/>
  <c r="BH124" i="2"/>
  <c r="BG124" i="2"/>
  <c r="BF124" i="2"/>
  <c r="BE124" i="2"/>
  <c r="T124" i="2"/>
  <c r="R124" i="2"/>
  <c r="P124" i="2"/>
  <c r="BK124" i="2"/>
  <c r="J124" i="2"/>
  <c r="BI121" i="2"/>
  <c r="BH121" i="2"/>
  <c r="BG121" i="2"/>
  <c r="BF121" i="2"/>
  <c r="BE121" i="2"/>
  <c r="T121" i="2"/>
  <c r="R121" i="2"/>
  <c r="P121" i="2"/>
  <c r="BK121" i="2"/>
  <c r="J121" i="2"/>
  <c r="BI118" i="2"/>
  <c r="BH118" i="2"/>
  <c r="BG118" i="2"/>
  <c r="BF118" i="2"/>
  <c r="BE118" i="2"/>
  <c r="T118" i="2"/>
  <c r="R118" i="2"/>
  <c r="P118" i="2"/>
  <c r="BK118" i="2"/>
  <c r="J118" i="2"/>
  <c r="BI114" i="2"/>
  <c r="BH114" i="2"/>
  <c r="BG114" i="2"/>
  <c r="BF114" i="2"/>
  <c r="BE114" i="2"/>
  <c r="T114" i="2"/>
  <c r="R114" i="2"/>
  <c r="P114" i="2"/>
  <c r="BK114" i="2"/>
  <c r="J114" i="2"/>
  <c r="BI108" i="2"/>
  <c r="BH108" i="2"/>
  <c r="BG108" i="2"/>
  <c r="BF108" i="2"/>
  <c r="BE108" i="2"/>
  <c r="T108" i="2"/>
  <c r="R108" i="2"/>
  <c r="P108" i="2"/>
  <c r="BK108" i="2"/>
  <c r="J108" i="2"/>
  <c r="BI105" i="2"/>
  <c r="BH105" i="2"/>
  <c r="BG105" i="2"/>
  <c r="BF105" i="2"/>
  <c r="BE105" i="2"/>
  <c r="T105" i="2"/>
  <c r="R105" i="2"/>
  <c r="P105" i="2"/>
  <c r="BK105" i="2"/>
  <c r="J105" i="2"/>
  <c r="BI101" i="2"/>
  <c r="BH101" i="2"/>
  <c r="BG101" i="2"/>
  <c r="BF101" i="2"/>
  <c r="BE101" i="2"/>
  <c r="T101" i="2"/>
  <c r="R101" i="2"/>
  <c r="P101" i="2"/>
  <c r="BK101" i="2"/>
  <c r="J101" i="2"/>
  <c r="BI98" i="2"/>
  <c r="BH98" i="2"/>
  <c r="BG98" i="2"/>
  <c r="BF98" i="2"/>
  <c r="T98" i="2"/>
  <c r="R98" i="2"/>
  <c r="P98" i="2"/>
  <c r="BK98" i="2"/>
  <c r="J98" i="2"/>
  <c r="BE98" i="2" s="1"/>
  <c r="BI95" i="2"/>
  <c r="BH95" i="2"/>
  <c r="BG95" i="2"/>
  <c r="BF95" i="2"/>
  <c r="BE95" i="2"/>
  <c r="T95" i="2"/>
  <c r="R95" i="2"/>
  <c r="P95" i="2"/>
  <c r="BK95" i="2"/>
  <c r="J95" i="2"/>
  <c r="BI89" i="2"/>
  <c r="F34" i="2" s="1"/>
  <c r="BD52" i="1" s="1"/>
  <c r="BD51" i="1" s="1"/>
  <c r="W30" i="1" s="1"/>
  <c r="BH89" i="2"/>
  <c r="F33" i="2" s="1"/>
  <c r="BC52" i="1" s="1"/>
  <c r="BC51" i="1" s="1"/>
  <c r="BG89" i="2"/>
  <c r="F32" i="2" s="1"/>
  <c r="BB52" i="1" s="1"/>
  <c r="BF89" i="2"/>
  <c r="BE89" i="2"/>
  <c r="T89" i="2"/>
  <c r="T88" i="2" s="1"/>
  <c r="R89" i="2"/>
  <c r="R88" i="2" s="1"/>
  <c r="P89" i="2"/>
  <c r="P88" i="2" s="1"/>
  <c r="P87" i="2" s="1"/>
  <c r="P86" i="2" s="1"/>
  <c r="AU52" i="1" s="1"/>
  <c r="AU51" i="1" s="1"/>
  <c r="BK89" i="2"/>
  <c r="BK88" i="2" s="1"/>
  <c r="J89" i="2"/>
  <c r="F83" i="2"/>
  <c r="F80" i="2"/>
  <c r="E78" i="2"/>
  <c r="E76" i="2"/>
  <c r="F49" i="2"/>
  <c r="E47" i="2"/>
  <c r="J21" i="2"/>
  <c r="E21" i="2"/>
  <c r="J82" i="2" s="1"/>
  <c r="J20" i="2"/>
  <c r="J18" i="2"/>
  <c r="E18" i="2"/>
  <c r="F52" i="2" s="1"/>
  <c r="J17" i="2"/>
  <c r="J15" i="2"/>
  <c r="E15" i="2"/>
  <c r="F51" i="2" s="1"/>
  <c r="J14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F31" i="2" l="1"/>
  <c r="BA52" i="1" s="1"/>
  <c r="R87" i="2"/>
  <c r="R86" i="2" s="1"/>
  <c r="BB51" i="1"/>
  <c r="R84" i="3"/>
  <c r="R83" i="3" s="1"/>
  <c r="T87" i="2"/>
  <c r="T86" i="2" s="1"/>
  <c r="W29" i="1"/>
  <c r="AY51" i="1"/>
  <c r="BK442" i="2"/>
  <c r="J442" i="2" s="1"/>
  <c r="J65" i="2" s="1"/>
  <c r="J443" i="2"/>
  <c r="J66" i="2" s="1"/>
  <c r="F30" i="3"/>
  <c r="AZ53" i="1" s="1"/>
  <c r="J30" i="3"/>
  <c r="AV53" i="1" s="1"/>
  <c r="AT53" i="1" s="1"/>
  <c r="T84" i="3"/>
  <c r="T83" i="3" s="1"/>
  <c r="BK87" i="2"/>
  <c r="J88" i="2"/>
  <c r="J58" i="2" s="1"/>
  <c r="J30" i="2"/>
  <c r="AV52" i="1" s="1"/>
  <c r="AT52" i="1" s="1"/>
  <c r="J85" i="3"/>
  <c r="J58" i="3" s="1"/>
  <c r="BK84" i="3"/>
  <c r="BK77" i="4"/>
  <c r="J77" i="4" s="1"/>
  <c r="J78" i="4"/>
  <c r="J57" i="4" s="1"/>
  <c r="AT54" i="1"/>
  <c r="J51" i="2"/>
  <c r="J31" i="2"/>
  <c r="AW52" i="1" s="1"/>
  <c r="E45" i="3"/>
  <c r="F51" i="3"/>
  <c r="J79" i="3"/>
  <c r="F74" i="4"/>
  <c r="F31" i="4"/>
  <c r="BA54" i="1" s="1"/>
  <c r="J80" i="2"/>
  <c r="F30" i="2"/>
  <c r="AZ52" i="1" s="1"/>
  <c r="F80" i="3"/>
  <c r="F31" i="3"/>
  <c r="BA53" i="1" s="1"/>
  <c r="BA51" i="1" s="1"/>
  <c r="F82" i="2"/>
  <c r="J77" i="3"/>
  <c r="E67" i="4"/>
  <c r="F30" i="4"/>
  <c r="AZ54" i="1" s="1"/>
  <c r="AW51" i="1" l="1"/>
  <c r="AK27" i="1" s="1"/>
  <c r="W27" i="1"/>
  <c r="AZ51" i="1"/>
  <c r="BK83" i="3"/>
  <c r="J83" i="3" s="1"/>
  <c r="J84" i="3"/>
  <c r="J57" i="3" s="1"/>
  <c r="AX51" i="1"/>
  <c r="W28" i="1"/>
  <c r="J56" i="4"/>
  <c r="J27" i="4"/>
  <c r="J87" i="2"/>
  <c r="J57" i="2" s="1"/>
  <c r="BK86" i="2"/>
  <c r="J86" i="2" s="1"/>
  <c r="AG54" i="1" l="1"/>
  <c r="AN54" i="1" s="1"/>
  <c r="J36" i="4"/>
  <c r="J56" i="3"/>
  <c r="J27" i="3"/>
  <c r="J56" i="2"/>
  <c r="J27" i="2"/>
  <c r="AV51" i="1"/>
  <c r="W26" i="1"/>
  <c r="J36" i="3" l="1"/>
  <c r="AG53" i="1"/>
  <c r="AN53" i="1" s="1"/>
  <c r="AK26" i="1"/>
  <c r="AT51" i="1"/>
  <c r="AG52" i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<sst xmlns="http://schemas.openxmlformats.org/spreadsheetml/2006/main" count="6594" uniqueCount="1019">
  <si>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</si>
  <si>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</si>
  <si>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</si>
  <si>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</si>
  <si>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</si>
  <si>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</si>
  <si>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</si>
  <si>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{f9ba1bda-1a59-4715-aa1e-cad830b73d94}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</si>
  <si>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</si>
  <si>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</si>
  <si>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</si>
  <si>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</si>
  <si>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</si>
  <si>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</si>
  <si>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</si>
  <si>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</si>
  <si>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</si>
  <si>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</si>
  <si>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</si>
  <si>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</si>
  <si>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Staré Bohnice - Praha 8, Akce č. 999 229, 3. etapa_roz</t>
  </si>
  <si>
    <t>KSO:</t>
  </si>
  <si>
    <t>CC-CZ:</t>
  </si>
  <si>
    <t>Místo:</t>
  </si>
  <si>
    <t xml:space="preserve"> </t>
  </si>
  <si>
    <t>Datum:</t>
  </si>
  <si>
    <t>6.4.2017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</si>
  <si>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</si>
  <si>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</si>
  <si>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</si>
  <si>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</si>
  <si>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</si>
  <si>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</si>
  <si>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</si>
  <si>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</si>
  <si>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</si>
  <si>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</si>
  <si>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</si>
  <si>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</si>
  <si>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</si>
  <si>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</si>
  <si>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</si>
  <si>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</si>
  <si>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</si>
  <si>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</si>
  <si>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</si>
  <si>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</si>
  <si>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</si>
  <si>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</si>
  <si>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</si>
  <si>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</si>
  <si>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</si>
  <si>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</si>
  <si>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</si>
  <si>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</si>
  <si>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</si>
  <si>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</si>
  <si>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</si>
  <si>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</si>
  <si>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</si>
  <si>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</si>
  <si>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</si>
  <si>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</si>
  <si>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</si>
  <si>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</si>
  <si>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</si>
  <si>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</si>
  <si>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</si>
  <si>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</si>
  <si>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</si>
  <si>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</si>
  <si>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</si>
  <si>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</si>
  <si>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</si>
  <si>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100 - SO 100 Komunik</t>
  </si>
  <si>
    <t>100 - SO 100 Komunikace a...</t>
  </si>
  <si>
    <t>STA</t>
  </si>
  <si>
    <t>1</t>
  </si>
  <si>
    <t>{16cfc348-08b7-40be-a6e8-08ebd34ada2b}</t>
  </si>
  <si>
    <t>2</t>
  </si>
  <si>
    <t>300 - SO 300 Dešťová</t>
  </si>
  <si>
    <t>300 - SO 300 Dešťová kana...</t>
  </si>
  <si>
    <t>{4c830d3e-500c-4940-8e09-7eefe8eec224}</t>
  </si>
  <si>
    <t>900 - ORN-VRN Ostatn</t>
  </si>
  <si>
    <t>900 - ORN-VRN Ostatní a v...</t>
  </si>
  <si>
    <t>{a2c4e226-4cd6-4009-b58f-9c03021428f2}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</si>
  <si>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</si>
  <si>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</si>
  <si>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</si>
  <si>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</si>
  <si>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</si>
  <si>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</si>
  <si>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</si>
  <si>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100 - SO 100 Komunik - 100 - SO 100 Komunikace a...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</si>
  <si>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</si>
  <si>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</si>
  <si>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</si>
  <si>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</si>
  <si>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</si>
  <si>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</si>
  <si>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</si>
  <si>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</si>
  <si>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</si>
  <si>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</si>
  <si>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</si>
  <si>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</si>
  <si>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</si>
  <si>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</si>
  <si>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</si>
  <si>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</si>
  <si>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</si>
  <si>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</si>
  <si>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</si>
  <si>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</si>
  <si>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</si>
  <si>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</si>
  <si>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</si>
  <si>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</si>
  <si>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</si>
  <si>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</si>
  <si>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</si>
  <si>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</si>
  <si>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</si>
  <si>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</si>
  <si>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</si>
  <si>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</si>
  <si>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</si>
  <si>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</si>
  <si>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11100R001</t>
  </si>
  <si>
    <t>Kácení stromu, odstranění pařezu, odvoz dřevní hmoty, zásyp jámy po pařezu</t>
  </si>
  <si>
    <t>kus</t>
  </si>
  <si>
    <t>4</t>
  </si>
  <si>
    <t>VV</t>
  </si>
  <si>
    <t>"všechny výměry odečteny z příloh: Koordinační situace, Vzorový příčný řez, Příčné řezy - platí pro celý Soupis prací"</t>
  </si>
  <si>
    <t>"odvozné vzdálenosti na skládky jsou uvažovány 20 km, na deponie 2 km - tyto jsou určeny pro potřebu kontrolního rozpočtu"</t>
  </si>
  <si>
    <t>"skutečné odvozné vzdálenosti jsou věcí zhotovitele a údaje o vzdálenosti nejsou závázné - uchazeč ocení dle svého uvážení beze změny Soupisu prací"</t>
  </si>
  <si>
    <t>9</t>
  </si>
  <si>
    <t>Součet</t>
  </si>
  <si>
    <t>111101101</t>
  </si>
  <si>
    <t>Odstranění travin z celkové plochy do 0,1 ha</t>
  </si>
  <si>
    <t>ha</t>
  </si>
  <si>
    <t>CS ÚRS 2017 01</t>
  </si>
  <si>
    <t>1640/1000</t>
  </si>
  <si>
    <t>3</t>
  </si>
  <si>
    <t>111201101</t>
  </si>
  <si>
    <t>Odstranění křovin a stromů průměru kmene do 100 mm i s kořeny z celkové plochy do 1000 m2</t>
  </si>
  <si>
    <t>m2</t>
  </si>
  <si>
    <t>6</t>
  </si>
  <si>
    <t>36</t>
  </si>
  <si>
    <t>113106121</t>
  </si>
  <si>
    <t>Rozebrání dlažeb komunikací pro pěší z betonových nebo kamenných dlaždic</t>
  </si>
  <si>
    <t>8</t>
  </si>
  <si>
    <t>"chodník beton. dlažba" 495</t>
  </si>
  <si>
    <t>"vjezdy beton. dlažba" 245</t>
  </si>
  <si>
    <t>5</t>
  </si>
  <si>
    <t>113107132</t>
  </si>
  <si>
    <t>Odstranění podkladu pl do 50 m2 z betonu prostého tl 300 mm</t>
  </si>
  <si>
    <t>10</t>
  </si>
  <si>
    <t>"vjezdy beton" 86</t>
  </si>
  <si>
    <t>113107162</t>
  </si>
  <si>
    <t>Odstranění podkladu pl přes 50 do 200 m2 z kameniva drceného tl 200 mm</t>
  </si>
  <si>
    <t>12</t>
  </si>
  <si>
    <t>"chodník živice" 3253</t>
  </si>
  <si>
    <t>"vjezdy živice" 724</t>
  </si>
  <si>
    <t>7</t>
  </si>
  <si>
    <t>113107182</t>
  </si>
  <si>
    <t>Odstranění podkladu pl přes 50 do 200 m2 živičných tl 100 mm</t>
  </si>
  <si>
    <t>14</t>
  </si>
  <si>
    <t>113107222</t>
  </si>
  <si>
    <t>Odstranění podkladu pl přes 200 m2 z kameniva drceného tl 200 mm</t>
  </si>
  <si>
    <t>16</t>
  </si>
  <si>
    <t>"vozovka živice" 6150</t>
  </si>
  <si>
    <t>113107231</t>
  </si>
  <si>
    <t>Odstranění podkladu pl přes 200 m2 z betonu prostého tl 150 mm</t>
  </si>
  <si>
    <t>18</t>
  </si>
  <si>
    <t>113107242</t>
  </si>
  <si>
    <t>Odstranění podkladu pl přes 200 m2 živičných tl 100 mm</t>
  </si>
  <si>
    <t>20</t>
  </si>
  <si>
    <t>11</t>
  </si>
  <si>
    <t>113201112</t>
  </si>
  <si>
    <t>Vytrhání obrub silničních ležatých</t>
  </si>
  <si>
    <t>m</t>
  </si>
  <si>
    <t>22</t>
  </si>
  <si>
    <t>"žulový krajník" 223</t>
  </si>
  <si>
    <t>113202111</t>
  </si>
  <si>
    <t>Vytrhání obrub krajníků obrubníků stojatých</t>
  </si>
  <si>
    <t>24</t>
  </si>
  <si>
    <t>"žulový obrubník" 1990</t>
  </si>
  <si>
    <t>13</t>
  </si>
  <si>
    <t>113203111</t>
  </si>
  <si>
    <t>Vytrhání obrub z dlažebních kostek</t>
  </si>
  <si>
    <t>26</t>
  </si>
  <si>
    <t>"žulová kostka velká řádka" 186</t>
  </si>
  <si>
    <t>113204111</t>
  </si>
  <si>
    <t>Vytrhání obrub záhonových</t>
  </si>
  <si>
    <t>28</t>
  </si>
  <si>
    <t>"sadová obruba" 1049</t>
  </si>
  <si>
    <t>120001101</t>
  </si>
  <si>
    <t>Příplatek za ztížení vykopávky v blízkosti podzemního vedení</t>
  </si>
  <si>
    <t>m3</t>
  </si>
  <si>
    <t>30</t>
  </si>
  <si>
    <t>"25% odkopávky" 5534,57*0,25</t>
  </si>
  <si>
    <t>121101101</t>
  </si>
  <si>
    <t>Sejmutí ornice s přemístěním na vzdálenost do 50 m</t>
  </si>
  <si>
    <t>32</t>
  </si>
  <si>
    <t>1640*0,15</t>
  </si>
  <si>
    <t>17</t>
  </si>
  <si>
    <t>122202202</t>
  </si>
  <si>
    <t>Odkopávky a prokopávky nezapažené pro silnice objemu do 1000 m3 v hornině tř. 3</t>
  </si>
  <si>
    <t>34</t>
  </si>
  <si>
    <t>"vykopávky prováděné po částech, ztížené podmínky v ulicích - položka objemu výkopu snížena o jeden stupeň"</t>
  </si>
  <si>
    <t>"vozovka asfalt" 4520*0,43</t>
  </si>
  <si>
    <t>"rozšíření pod obrubníky OP3 a OP7" (0,42*0,43*2301)+(0,43*0,3*221)</t>
  </si>
  <si>
    <t>"vozovka dlažba" 210*0,53</t>
  </si>
  <si>
    <t>"vozovka (zvýšená křižovatka) dlažba" 1520*0,53</t>
  </si>
  <si>
    <t>"vozovka dlažba pro OSP"112*0,53</t>
  </si>
  <si>
    <t>"chodník dlažba" 3107*0,24</t>
  </si>
  <si>
    <t>"chodník dlažba OSP"136*0,24</t>
  </si>
  <si>
    <t>"rozšíření pod obrubníky ABO" 0,2*0,2*1108</t>
  </si>
  <si>
    <t>"vjezd dlažba"(958-90)*0,32</t>
  </si>
  <si>
    <t>"parkování dlažba" 90*0,43</t>
  </si>
  <si>
    <t>"sanace podkladu"  8352,72*0,3</t>
  </si>
  <si>
    <t>"trávník" 1220*0,15</t>
  </si>
  <si>
    <t>"sanace - výměna zeminy do 1 m" 1112*1,0</t>
  </si>
  <si>
    <t>"snížení nivelety vozovky viz TZ"(4520+1032,72+210+1520+112+90)*0,2</t>
  </si>
  <si>
    <t>Mezisoučet</t>
  </si>
  <si>
    <t>"odpočet konstrukcí"</t>
  </si>
  <si>
    <t>"vozovka živice" -(6150*0,43)</t>
  </si>
  <si>
    <t>"chodník živice" -(3263*0,24)</t>
  </si>
  <si>
    <t>"chodní beton. dlažba" -(495*0,24)</t>
  </si>
  <si>
    <t>"vjezd živice" -(724*0,32)</t>
  </si>
  <si>
    <t>"vjezd beton" -(86*0,3)</t>
  </si>
  <si>
    <t>"vjezd beton. dlažba" -(245*0,32)</t>
  </si>
  <si>
    <t>"obrubníky" -(0,2*0,2*(1990+223+186+1049))</t>
  </si>
  <si>
    <t>"sejmutí ornice" -(1640*0,15)</t>
  </si>
  <si>
    <t>122202209</t>
  </si>
  <si>
    <t>Příplatek k odkopávkám a prokopávkám pro silnice v hornině tř. 3 za lepivost</t>
  </si>
  <si>
    <t>5534,57*0,3</t>
  </si>
  <si>
    <t>19</t>
  </si>
  <si>
    <t>130901121</t>
  </si>
  <si>
    <t>Bourání kcí v hloubených vykopávkách ze zdiva z betonu prostého ručně</t>
  </si>
  <si>
    <t>38</t>
  </si>
  <si>
    <t>"vybourání uličních vpustí vč. vytržení poklopu" 18*0,24</t>
  </si>
  <si>
    <t>132201102</t>
  </si>
  <si>
    <t>Hloubení rýh š do 600 mm v hornině tř. 3 objemu přes 100 m3</t>
  </si>
  <si>
    <t>40</t>
  </si>
  <si>
    <t>"pro trativody" 1520*0,1814</t>
  </si>
  <si>
    <t>"pro chráničky" 878*0,8*0,35</t>
  </si>
  <si>
    <t>132201109</t>
  </si>
  <si>
    <t>Příplatek za lepivost k hloubení rýh š do 600 mm v hornině tř. 3</t>
  </si>
  <si>
    <t>42</t>
  </si>
  <si>
    <t>521,568*0,3</t>
  </si>
  <si>
    <t>133201101</t>
  </si>
  <si>
    <t>Hloubení šachet v hornině tř. 3 objemu do 100 m3</t>
  </si>
  <si>
    <t>44</t>
  </si>
  <si>
    <t>"pro vpusti" ((1,2*1,2*(1,5-0,73)))*38</t>
  </si>
  <si>
    <t>23</t>
  </si>
  <si>
    <t>133201109</t>
  </si>
  <si>
    <t>Příplatek za lepivost u hloubení šachet v hornině tř. 3</t>
  </si>
  <si>
    <t>46</t>
  </si>
  <si>
    <t>42,134*0,3</t>
  </si>
  <si>
    <t>162301501</t>
  </si>
  <si>
    <t>Vodorovné přemístění křovin do 5 km D kmene do 100 mm</t>
  </si>
  <si>
    <t>48</t>
  </si>
  <si>
    <t>36*4</t>
  </si>
  <si>
    <t>25</t>
  </si>
  <si>
    <t>162601102</t>
  </si>
  <si>
    <t>Vodorovné přemístění do 5000 m výkopku/sypaniny z horniny tř. 1 až 4</t>
  </si>
  <si>
    <t>50</t>
  </si>
  <si>
    <t>" sejmutí ornice + rozprostření zpět" 246+183</t>
  </si>
  <si>
    <t>162701105</t>
  </si>
  <si>
    <t>Vodorovné přemístění do 10000 m výkopku/sypaniny z horniny tř. 1 až 4</t>
  </si>
  <si>
    <t>52</t>
  </si>
  <si>
    <t>"výkopy" 524,568+42,134+5534,57</t>
  </si>
  <si>
    <t>"přebytečná ornice k dalšímu využití bez poplatku" 246-183</t>
  </si>
  <si>
    <t>27</t>
  </si>
  <si>
    <t>162701109</t>
  </si>
  <si>
    <t>Příplatek k vodorovnému přemístění výkopku/sypaniny z horniny tř. 1 až 4 ZKD 1000 m přes 10000 m</t>
  </si>
  <si>
    <t>54</t>
  </si>
  <si>
    <t>162701155</t>
  </si>
  <si>
    <t>Vodorovné přemístění do 10000 m výkopku/sypaniny z horniny tř. 5 až 7</t>
  </si>
  <si>
    <t>56</t>
  </si>
  <si>
    <t>29</t>
  </si>
  <si>
    <t>162701159</t>
  </si>
  <si>
    <t>Příplatek k vodorovnému přemístění výkopku/sypaniny z horniny tř. 5 až 7 ZKD 1000 m přes 10000 m</t>
  </si>
  <si>
    <t>58</t>
  </si>
  <si>
    <t>167101101</t>
  </si>
  <si>
    <t>Nakládání výkopku z hornin tř. 1 až 4 do 100 m3</t>
  </si>
  <si>
    <t>60</t>
  </si>
  <si>
    <t>"ornice" 1220*0,15</t>
  </si>
  <si>
    <t>31</t>
  </si>
  <si>
    <t>171201211</t>
  </si>
  <si>
    <t>Poplatek za uložení odpadu ze sypaniny na skládce (skládkovné)</t>
  </si>
  <si>
    <t>t</t>
  </si>
  <si>
    <t>62</t>
  </si>
  <si>
    <t>"výkopy" (524,568+42,134+5534,57)*1,7</t>
  </si>
  <si>
    <t>"vybourání uličních vpustí vč. vytržení poklopu" 4,32*2,2</t>
  </si>
  <si>
    <t>174101101</t>
  </si>
  <si>
    <t>Zásyp jam, šachet rýh nebo kolem objektů sypaninou se zhutněním</t>
  </si>
  <si>
    <t>64</t>
  </si>
  <si>
    <t>"obsyp vpustí" (1,2*1,2*0,73*38)-(0,206*38)</t>
  </si>
  <si>
    <t>"zásyp jam po vpustích" 1,2*1,2*0,73*18</t>
  </si>
  <si>
    <t>"zásyp rýh pro chráničky" 0,35*0,6*878</t>
  </si>
  <si>
    <t>33</t>
  </si>
  <si>
    <t>M</t>
  </si>
  <si>
    <t>583312010</t>
  </si>
  <si>
    <t>štěrkopísek netříděný stabilizační zemina</t>
  </si>
  <si>
    <t>66</t>
  </si>
  <si>
    <t>1347,42*1,2*2,1</t>
  </si>
  <si>
    <t>181301112</t>
  </si>
  <si>
    <t>Rozprostření ornice tl vrstvy do 150 mm pl přes 500 m2 v rovině nebo ve svahu do 1:5</t>
  </si>
  <si>
    <t>68</t>
  </si>
  <si>
    <t>1220</t>
  </si>
  <si>
    <t>35</t>
  </si>
  <si>
    <t>181451121</t>
  </si>
  <si>
    <t>Založení lučního trávníku výsevem plochy přes 1000 m2 v rovině a ve svahu do 1:5</t>
  </si>
  <si>
    <t>70</t>
  </si>
  <si>
    <t>005724150</t>
  </si>
  <si>
    <t>osivo směs travní parková směs exclusive</t>
  </si>
  <si>
    <t>kg</t>
  </si>
  <si>
    <t>72</t>
  </si>
  <si>
    <t>37</t>
  </si>
  <si>
    <t>181951101</t>
  </si>
  <si>
    <t>Úprava pláně v hornině tř. 1 až 4 bez zhutnění</t>
  </si>
  <si>
    <t>74</t>
  </si>
  <si>
    <t>181951102</t>
  </si>
  <si>
    <t>Úprava pláně v hornině tř. 1 až 4 se zhutněním</t>
  </si>
  <si>
    <t>76</t>
  </si>
  <si>
    <t>"vozovka asfalt" 4520</t>
  </si>
  <si>
    <t>"parkování + vjezd dlažba" 958</t>
  </si>
  <si>
    <t>"vozovka dlažba" 210</t>
  </si>
  <si>
    <t>"vozovka (zvýšená křižovatka) dlažba" 1520</t>
  </si>
  <si>
    <t>"vozovka dlažba pro OSP" 112</t>
  </si>
  <si>
    <t>"chodník dlažba" 3107</t>
  </si>
  <si>
    <t>"rozšíření obrub"0,42*2301+0,3*221</t>
  </si>
  <si>
    <t>"chodník dlažba OSP" 136</t>
  </si>
  <si>
    <t>39</t>
  </si>
  <si>
    <t>18200R001</t>
  </si>
  <si>
    <t>Ostatní náklady na pořízení trávníku, odplevelení, zalévání, zemědělská příprava půdy vč. hnojení, údržba do 1. sečení</t>
  </si>
  <si>
    <t>78</t>
  </si>
  <si>
    <t>1841R0001</t>
  </si>
  <si>
    <t>Výsadba dřeviny vč. hloubení jam, zalití a ošetření a dodávky stromů</t>
  </si>
  <si>
    <t>80</t>
  </si>
  <si>
    <t>Zakládání</t>
  </si>
  <si>
    <t>41</t>
  </si>
  <si>
    <t>212752311</t>
  </si>
  <si>
    <t>Trativod z drenážních trubek plastových tuhých DN 100 mm včetně lože otevřený výkop</t>
  </si>
  <si>
    <t>82</t>
  </si>
  <si>
    <t>Komunikace pozemní</t>
  </si>
  <si>
    <t>564681111</t>
  </si>
  <si>
    <t>Podklad z kameniva hrubého drceného vel. 63-125 mm tl 300 mm</t>
  </si>
  <si>
    <t>84</t>
  </si>
  <si>
    <t>"sanace podkladu"</t>
  </si>
  <si>
    <t>"rozšíření obrub" 0,42*2301+0,3*221</t>
  </si>
  <si>
    <t>43</t>
  </si>
  <si>
    <t>564851111</t>
  </si>
  <si>
    <t>Podklad ze štěrkodrtě ŠD tl 150 mm</t>
  </si>
  <si>
    <t>86</t>
  </si>
  <si>
    <t>564851112</t>
  </si>
  <si>
    <t>Podklad ze štěrkodrti ŠD s rozprostřením a zhutněním, po zhutnění tl. 160 mm</t>
  </si>
  <si>
    <t>-921122369</t>
  </si>
  <si>
    <t>"parkování"90</t>
  </si>
  <si>
    <t>45</t>
  </si>
  <si>
    <t>564861111</t>
  </si>
  <si>
    <t>Podklad ze štěrkodrtě ŠD tl 200 mm</t>
  </si>
  <si>
    <t>88</t>
  </si>
  <si>
    <t>"parkování + vjezd dlažba" 958-90</t>
  </si>
  <si>
    <t>564871112</t>
  </si>
  <si>
    <t>Podklad ze štěrkodrtě ŠD tl. 260 mm</t>
  </si>
  <si>
    <t>90</t>
  </si>
  <si>
    <t>47</t>
  </si>
  <si>
    <t>567121112</t>
  </si>
  <si>
    <t>Podklad ze směsi stmelené cementem SC C 3/4 (SC I) tl 130 mm</t>
  </si>
  <si>
    <t>92</t>
  </si>
  <si>
    <t>567121114</t>
  </si>
  <si>
    <t>Podklad ze směsi stmelené cementem SC C 3/4 (SC I) tl 150 mm</t>
  </si>
  <si>
    <t>94</t>
  </si>
  <si>
    <t>49</t>
  </si>
  <si>
    <t>573111112</t>
  </si>
  <si>
    <t>Postřik živičný infiltrační s posypem z asfaltu množství 1 kg/m2</t>
  </si>
  <si>
    <t>96</t>
  </si>
  <si>
    <t>573231111</t>
  </si>
  <si>
    <t>Postřik živičný spojovací ze silniční emulze v množství 0,70 kg/m2</t>
  </si>
  <si>
    <t>98</t>
  </si>
  <si>
    <t>51</t>
  </si>
  <si>
    <t>577134121</t>
  </si>
  <si>
    <t>Asfaltový beton vrstva obrusná ACO 11 (ABS) tř. I tl 40 mm š přes 3 m z nemodifikovaného asfaltu</t>
  </si>
  <si>
    <t>100</t>
  </si>
  <si>
    <t>577155122</t>
  </si>
  <si>
    <t>Asfaltový beton vrstva ložní ACL 16 (ABH) tl 60 mm š přes 3 m z nemodifikovaného asfaltu</t>
  </si>
  <si>
    <t>102</t>
  </si>
  <si>
    <t>53</t>
  </si>
  <si>
    <t>596211112</t>
  </si>
  <si>
    <t>Kladení zámkové dlažby komunikací pro pěší tl 60 mm skupiny A pl do 300 m2</t>
  </si>
  <si>
    <t>104</t>
  </si>
  <si>
    <t>592453080</t>
  </si>
  <si>
    <t>dlažba BEST-KLASIKO 20 x 10 x 6 cm přírodní</t>
  </si>
  <si>
    <t>106</t>
  </si>
  <si>
    <t>55</t>
  </si>
  <si>
    <t>592453090</t>
  </si>
  <si>
    <t>dlažba BEST-KLASIKO pro nevidomé 20 x 10 x 6 cm přírodní</t>
  </si>
  <si>
    <t>108</t>
  </si>
  <si>
    <t>596211114</t>
  </si>
  <si>
    <t>Příplatek za kombinaci dvou barev u kladení betonových dlažeb komunikací pro pěší tl 60 mm skupiny A</t>
  </si>
  <si>
    <t>110</t>
  </si>
  <si>
    <t>57</t>
  </si>
  <si>
    <t>596211212</t>
  </si>
  <si>
    <t>Kladení zámkové dlažby komunikací pro pěší tl 80 mm skupiny A pl do 300 m2</t>
  </si>
  <si>
    <t>112</t>
  </si>
  <si>
    <t>592453110</t>
  </si>
  <si>
    <t>dlažba  betonová 20x10x8 přírodní</t>
  </si>
  <si>
    <t>114</t>
  </si>
  <si>
    <t>59</t>
  </si>
  <si>
    <t>592453119</t>
  </si>
  <si>
    <t>dlažba  betonová 20x10x8 barevná pro nevidomé</t>
  </si>
  <si>
    <t>116</t>
  </si>
  <si>
    <t>596211214</t>
  </si>
  <si>
    <t>Příplatek za kombinaci dvou barev u kladení betonových dlažeb komunikací pro pěší tl 80 mm skupiny A</t>
  </si>
  <si>
    <t>118</t>
  </si>
  <si>
    <t>Trubní vedení</t>
  </si>
  <si>
    <t>61</t>
  </si>
  <si>
    <t>895941111</t>
  </si>
  <si>
    <t>Zřízení vpusti kanalizační uliční z betonových dílců typ UV-50 normální</t>
  </si>
  <si>
    <t>120</t>
  </si>
  <si>
    <t>592VP0025</t>
  </si>
  <si>
    <t>souprava dílců vpusti</t>
  </si>
  <si>
    <t>122</t>
  </si>
  <si>
    <t>63</t>
  </si>
  <si>
    <t>895941312R</t>
  </si>
  <si>
    <t>Zřízení vpusti kanalizační uliční z betonových dílců zdvojená</t>
  </si>
  <si>
    <t>124</t>
  </si>
  <si>
    <t>5922VP0028</t>
  </si>
  <si>
    <t>souprava dílců vpusti zdvojené</t>
  </si>
  <si>
    <t>126</t>
  </si>
  <si>
    <t>65</t>
  </si>
  <si>
    <t>899204111</t>
  </si>
  <si>
    <t>Osazení mříží litinových včetně rámů a košů na bahno hmotnosti nad 150 kg</t>
  </si>
  <si>
    <t>128</t>
  </si>
  <si>
    <t>31+3</t>
  </si>
  <si>
    <t>552VP0004</t>
  </si>
  <si>
    <t>mříž pro vozovku s nálevkou a košem na bahno a kaly</t>
  </si>
  <si>
    <t>130</t>
  </si>
  <si>
    <t>67</t>
  </si>
  <si>
    <t>899331111</t>
  </si>
  <si>
    <t>Výšková úprava uličního vstupu nebo vpusti do 200 mm zvýšením poklopu</t>
  </si>
  <si>
    <t>132</t>
  </si>
  <si>
    <t>899431111</t>
  </si>
  <si>
    <t>Výšková úprava uličního vstupu nebo vpusti do 200 mm zvýšením krycího hrnce, šoupěte nebo hydrantu</t>
  </si>
  <si>
    <t>134</t>
  </si>
  <si>
    <t>Ostatní konstrukce a práce, bourání</t>
  </si>
  <si>
    <t>69</t>
  </si>
  <si>
    <t>912111112</t>
  </si>
  <si>
    <t>Montáž zábrany parkovací sloupku v do 800 mm se zabetonovanou patkou</t>
  </si>
  <si>
    <t>136</t>
  </si>
  <si>
    <t>749VP0001</t>
  </si>
  <si>
    <t>zahrazovací litinový sloupek (8 mi boký antiparkovací)</t>
  </si>
  <si>
    <t>138</t>
  </si>
  <si>
    <t>71</t>
  </si>
  <si>
    <t>913121111</t>
  </si>
  <si>
    <t>Montáž a demontáž dočasné dopravní značky kompletní základní</t>
  </si>
  <si>
    <t>140</t>
  </si>
  <si>
    <t>"fáze 1 - ý, vkaždé fázi 12 značek" 7*12</t>
  </si>
  <si>
    <t>913121211</t>
  </si>
  <si>
    <t>Příplatek k dočasné dopravní značce kompletní základní za první a ZKD den použití</t>
  </si>
  <si>
    <t>142</t>
  </si>
  <si>
    <t>"každá etapa 2 měsíce" 84*62</t>
  </si>
  <si>
    <t>73</t>
  </si>
  <si>
    <t>914111111</t>
  </si>
  <si>
    <t>Montáž svislé dopravní značky do velikosti 1 m2 objímkami na sloupek nebo konzolu</t>
  </si>
  <si>
    <t>144</t>
  </si>
  <si>
    <t>"IZ 8a,b" 16</t>
  </si>
  <si>
    <t>404VP0001</t>
  </si>
  <si>
    <t>značka dopravní reflexní velká</t>
  </si>
  <si>
    <t>146</t>
  </si>
  <si>
    <t>75</t>
  </si>
  <si>
    <t>914511112a</t>
  </si>
  <si>
    <t>Montáž sloupku dopravních značek délky do 3,5 m s betonovým základem</t>
  </si>
  <si>
    <t>148</t>
  </si>
  <si>
    <t>"nové SZD" 16</t>
  </si>
  <si>
    <t>"nový sloupek (přesun SZD)" 10</t>
  </si>
  <si>
    <t>404VP0002</t>
  </si>
  <si>
    <t>sloupek pro dopravní značku s patkou</t>
  </si>
  <si>
    <t>150</t>
  </si>
  <si>
    <t>77</t>
  </si>
  <si>
    <t>915491211</t>
  </si>
  <si>
    <t>Osazení vodícího proužku z betonových desek do betonového lože tl do 100 mm š proužku 250 mm</t>
  </si>
  <si>
    <t>152</t>
  </si>
  <si>
    <t>"OP3" 2301</t>
  </si>
  <si>
    <t>592185630</t>
  </si>
  <si>
    <t>krajník silniční betonový ABK 50/25/10 50x25x10 cm</t>
  </si>
  <si>
    <t>154</t>
  </si>
  <si>
    <t>79</t>
  </si>
  <si>
    <t>916241113</t>
  </si>
  <si>
    <t>Osazení obrubníku kamenného ležatého s boční opěrou do lože z betonu prostého</t>
  </si>
  <si>
    <t>156</t>
  </si>
  <si>
    <t>583803340</t>
  </si>
  <si>
    <t>obrubník kamenný přímý,  (aAP) žula,OP3 25x20</t>
  </si>
  <si>
    <t>158</t>
  </si>
  <si>
    <t>81</t>
  </si>
  <si>
    <t>583804240</t>
  </si>
  <si>
    <t>obrubník kamenný obloukový , žula, r=1÷3 m 25x20</t>
  </si>
  <si>
    <t>-928529970</t>
  </si>
  <si>
    <t>162,681</t>
  </si>
  <si>
    <t>583804340</t>
  </si>
  <si>
    <t>obrubník kamenný obloukový , žula, r=3÷5 m 25x20</t>
  </si>
  <si>
    <t>-1292678051</t>
  </si>
  <si>
    <t>46,48</t>
  </si>
  <si>
    <t>83</t>
  </si>
  <si>
    <t>583804440</t>
  </si>
  <si>
    <t>obrubník kamenný obloukový , žula, r=5÷10 m 25x20</t>
  </si>
  <si>
    <t>-2023022981</t>
  </si>
  <si>
    <t>23,24</t>
  </si>
  <si>
    <t>916241213</t>
  </si>
  <si>
    <t>Osazení obrubníku kamenného stojatého s boční opěrou do lože z betonu prostého</t>
  </si>
  <si>
    <t>160</t>
  </si>
  <si>
    <t>"OP7" 221</t>
  </si>
  <si>
    <t>85</t>
  </si>
  <si>
    <t>583803740</t>
  </si>
  <si>
    <t>obrubník kamenný přímý, (bSM) žula, OP7 12x25</t>
  </si>
  <si>
    <t>162</t>
  </si>
  <si>
    <t>916331112</t>
  </si>
  <si>
    <t>Osazení zahradního obrubníku betonového do lože z betonu s boční opěrou</t>
  </si>
  <si>
    <t>164</t>
  </si>
  <si>
    <t>"ABO 4-8" 1108</t>
  </si>
  <si>
    <t>87</t>
  </si>
  <si>
    <t>592172200</t>
  </si>
  <si>
    <t>obrubník betonový parkový100 x 8 x 20 cm šedý</t>
  </si>
  <si>
    <t>166</t>
  </si>
  <si>
    <t>916991121</t>
  </si>
  <si>
    <t>Lože pod obrubníky, krajníky nebo obruby z dlažebních kostek z betonu prostého</t>
  </si>
  <si>
    <t>168</t>
  </si>
  <si>
    <t>"vodící proužek+OP3" 2301*(0,03+0,075)</t>
  </si>
  <si>
    <t>"OP7" 221*0,055</t>
  </si>
  <si>
    <t>"ABO 4-8" 1108*0,04</t>
  </si>
  <si>
    <t>89</t>
  </si>
  <si>
    <t>919112212</t>
  </si>
  <si>
    <t>Řezání spár pro vytvoření komůrky š 10 mm hl 20 mm pro těsnící zálivku v živičném krytu</t>
  </si>
  <si>
    <t>170</t>
  </si>
  <si>
    <t>2411</t>
  </si>
  <si>
    <t>919122111</t>
  </si>
  <si>
    <t>Těsnění spár zálivkou za tepla pro komůrky š 10 mm hl 20 mm s těsnicím profilem</t>
  </si>
  <si>
    <t>172</t>
  </si>
  <si>
    <t>91</t>
  </si>
  <si>
    <t>919726202</t>
  </si>
  <si>
    <t>Geotextilie pro vyztužení, separaci a filtraci tkaná z PP podélná pevnost v tahu do 50 kN/m</t>
  </si>
  <si>
    <t>174</t>
  </si>
  <si>
    <t>919735114</t>
  </si>
  <si>
    <t>Řezání stávajícího živičného krytu hl do 200 mm</t>
  </si>
  <si>
    <t>176</t>
  </si>
  <si>
    <t>93</t>
  </si>
  <si>
    <t>935113111</t>
  </si>
  <si>
    <t>Osazení odvodňovacího polymerbetonového žlabu s krycím roštem šířky do 200 mm</t>
  </si>
  <si>
    <t>178</t>
  </si>
  <si>
    <t>"odvodňovací žlaby od okapů" 222</t>
  </si>
  <si>
    <t>592VPR013</t>
  </si>
  <si>
    <t>Odvodňovací žlab šíře  mm s litinovou mříží pro zatížení B125, kompletní systém</t>
  </si>
  <si>
    <t>180</t>
  </si>
  <si>
    <t>95</t>
  </si>
  <si>
    <t>979024441</t>
  </si>
  <si>
    <t>Očištění vybouraných obrubníků a krajníků zahradních</t>
  </si>
  <si>
    <t>182</t>
  </si>
  <si>
    <t>979024443</t>
  </si>
  <si>
    <t>Očištění vybouraných obrubníků a krajníků silničních</t>
  </si>
  <si>
    <t>184</t>
  </si>
  <si>
    <t>97</t>
  </si>
  <si>
    <t>979054441</t>
  </si>
  <si>
    <t>Očištění vybouraných z desek nebo dlaždic s původním spárováním z kameniva těženého</t>
  </si>
  <si>
    <t>186</t>
  </si>
  <si>
    <t>979071111</t>
  </si>
  <si>
    <t>Očištění dlažebních kostek velkých s původním spárováním kamenivem těženým</t>
  </si>
  <si>
    <t>188</t>
  </si>
  <si>
    <t>"žulová kostka velká řádka" 186*0,16</t>
  </si>
  <si>
    <t>997</t>
  </si>
  <si>
    <t>Přesun sutě</t>
  </si>
  <si>
    <t>99</t>
  </si>
  <si>
    <t>997221551</t>
  </si>
  <si>
    <t>Vodorovná doprava suti ze sypkých materiálů do 1 km</t>
  </si>
  <si>
    <t>190</t>
  </si>
  <si>
    <t>"kamenivo" 1367,93+1783,5</t>
  </si>
  <si>
    <t>997221559</t>
  </si>
  <si>
    <t>Příplatek ZKD 1 km u vodorovné dopravy suti ze sypkých materiálů</t>
  </si>
  <si>
    <t>192</t>
  </si>
  <si>
    <t>101</t>
  </si>
  <si>
    <t>997221561</t>
  </si>
  <si>
    <t>Vodorovná doprava suti z kusových materiálů do 1 km</t>
  </si>
  <si>
    <t>194</t>
  </si>
  <si>
    <t>"asfalt" 874,94+1353,0</t>
  </si>
  <si>
    <t>"beton" 53,75+1998,75</t>
  </si>
  <si>
    <t>997221569</t>
  </si>
  <si>
    <t>Příplatek ZKD 1 km u vodorovné dopravy suti z kusových materiálů</t>
  </si>
  <si>
    <t>196</t>
  </si>
  <si>
    <t>103</t>
  </si>
  <si>
    <t>997221571</t>
  </si>
  <si>
    <t>Vodorovná doprava vybouraných hmot do 1 km</t>
  </si>
  <si>
    <t>198</t>
  </si>
  <si>
    <t>"poplatek za uložení těchto materiálů se nepředpokládá - materiál objednatele"</t>
  </si>
  <si>
    <t>"dlažba" 188,7</t>
  </si>
  <si>
    <t>"obrubníky, krajníky, dlažební kostky" 64,67+407,95+21,39+41,96</t>
  </si>
  <si>
    <t>997221579</t>
  </si>
  <si>
    <t>Příplatek ZKD 1 km u vodorovné dopravy vybouraných hmot</t>
  </si>
  <si>
    <t>200</t>
  </si>
  <si>
    <t>105</t>
  </si>
  <si>
    <t>997221815</t>
  </si>
  <si>
    <t>Poplatek za uložení betonového odpadu na skládce (skládkovné)</t>
  </si>
  <si>
    <t>202</t>
  </si>
  <si>
    <t>997221845</t>
  </si>
  <si>
    <t>Poplatek za uložení odpadu z asfaltových povrchů na skládce (skládkovné)</t>
  </si>
  <si>
    <t>204</t>
  </si>
  <si>
    <t>107</t>
  </si>
  <si>
    <t>997221855</t>
  </si>
  <si>
    <t>Poplatek za uložení odpadu z kameniva na skládce (skládkovné)</t>
  </si>
  <si>
    <t>206</t>
  </si>
  <si>
    <t>99722R001</t>
  </si>
  <si>
    <t>Skládkovné biologický odpad - traviny, křoviny, dřeviny</t>
  </si>
  <si>
    <t>208</t>
  </si>
  <si>
    <t>"křoviny" 36*0,05</t>
  </si>
  <si>
    <t>"traviny" 1640*0,05</t>
  </si>
  <si>
    <t>"dřeviny" 9*0,15</t>
  </si>
  <si>
    <t>998</t>
  </si>
  <si>
    <t>Přesun hmot</t>
  </si>
  <si>
    <t>109</t>
  </si>
  <si>
    <t>998225111</t>
  </si>
  <si>
    <t>Přesun hmot pro pozemní komunikace s krytem z kamene, monolitickým betonovým nebo živičným</t>
  </si>
  <si>
    <t>210</t>
  </si>
  <si>
    <t>Práce a dodávky M</t>
  </si>
  <si>
    <t>46-M</t>
  </si>
  <si>
    <t>Zemní práce při extr.mont.pracích</t>
  </si>
  <si>
    <t>460510055</t>
  </si>
  <si>
    <t>Kabelové prostupy z trub plastových do rýhy bez obsypu, průměru do 15 cm</t>
  </si>
  <si>
    <t>212</t>
  </si>
  <si>
    <t>"ve vjezdech" 772</t>
  </si>
  <si>
    <t>"rezerva" 106</t>
  </si>
  <si>
    <t>111</t>
  </si>
  <si>
    <t>286VR004</t>
  </si>
  <si>
    <t>dělená (půlená) chránička plastová DN 110</t>
  </si>
  <si>
    <t>256</t>
  </si>
  <si>
    <t>214</t>
  </si>
  <si>
    <t>460521111</t>
  </si>
  <si>
    <t>Těleso trubkového kabelovodu z prostého betonu C16/20 v otevřeném výkopu</t>
  </si>
  <si>
    <t>216</t>
  </si>
  <si>
    <t>878*0,35*0,2</t>
  </si>
  <si>
    <t>113</t>
  </si>
  <si>
    <t>460521911</t>
  </si>
  <si>
    <t>Čištění a kalibrování tělesa kabelovodu</t>
  </si>
  <si>
    <t>218</t>
  </si>
  <si>
    <t>300 - SO 300 Dešťová - 300 - SO 300 Dešťová kana...</t>
  </si>
  <si>
    <t xml:space="preserve">    3 - Svislé a kompletní konstrukce</t>
  </si>
  <si>
    <t xml:space="preserve">    4 - Vodorovné konstrukce</t>
  </si>
  <si>
    <t>115101201</t>
  </si>
  <si>
    <t>Čerpání vody na dopravní výšku do 10 m průměrný přítok do 500 l/min</t>
  </si>
  <si>
    <t>hod</t>
  </si>
  <si>
    <t>24*20</t>
  </si>
  <si>
    <t>115101301</t>
  </si>
  <si>
    <t>Pohotovost čerpací soupravy pro dopravní výšku do 10 m přítok do 500 l/min</t>
  </si>
  <si>
    <t>den</t>
  </si>
  <si>
    <t>119001401</t>
  </si>
  <si>
    <t>Dočasné zajištění potrubí ocelového nebo litinového DN do 200</t>
  </si>
  <si>
    <t>1,1*80</t>
  </si>
  <si>
    <t>119001421</t>
  </si>
  <si>
    <t>Dočasné zajištění kabelů a kabelových tratí ze 3 volně ložených kabelů</t>
  </si>
  <si>
    <t>1,1*45</t>
  </si>
  <si>
    <t>130001101</t>
  </si>
  <si>
    <t>"25% výkopů" 1782,6*0,25</t>
  </si>
  <si>
    <t>132201202</t>
  </si>
  <si>
    <t>Hloubení rýh š do 2000 mm v hornině tř. 3 objemu do 1000 m3</t>
  </si>
  <si>
    <t xml:space="preserve">"výkopy v hor. 3, odečteny vyborané konstrukce vozovek + kufr pro nové vozovky" </t>
  </si>
  <si>
    <t>"50% tř. 3" 1782,6*0,5</t>
  </si>
  <si>
    <t>132201209</t>
  </si>
  <si>
    <t>Příplatek za lepivost k hloubení rýh š do 2000 mm v hornině tř. 3</t>
  </si>
  <si>
    <t>891,3*0,5</t>
  </si>
  <si>
    <t>132301202</t>
  </si>
  <si>
    <t>Hloubení rýh š do 2000 mm v hornině tř. 4 objemu do 1000 m3</t>
  </si>
  <si>
    <t>"50% tř. 4" 1782,6*0,5</t>
  </si>
  <si>
    <t>132301209</t>
  </si>
  <si>
    <t>Příplatek za lepivost k hloubení rýh š do 2000 mm v hornině tř. 4</t>
  </si>
  <si>
    <t>151101102</t>
  </si>
  <si>
    <t>Zřízení příložného pažení a rozepření stěn rýh hl do 4 m</t>
  </si>
  <si>
    <t>"50%" 3610,4*0,5</t>
  </si>
  <si>
    <t>151101112</t>
  </si>
  <si>
    <t>Odstranění příložného pažení a rozepření stěn rýh hl do 4 m</t>
  </si>
  <si>
    <t>151811111</t>
  </si>
  <si>
    <t>Osazení a odstranění pažicího boxu těžkého hl výkopu do 4 m š do 1,2 m</t>
  </si>
  <si>
    <t>151811211</t>
  </si>
  <si>
    <t>Příplatek k pažicímu boxu těžkému hl výkopu do 4 m š do 1,2 m za první a ZKD den zapažení</t>
  </si>
  <si>
    <t>1805,2*14</t>
  </si>
  <si>
    <t>161101102</t>
  </si>
  <si>
    <t>Svislé přemístění výkopku z horniny tř. 1 až 4 hl výkopu do 4 m</t>
  </si>
  <si>
    <t>1782,6*0,55</t>
  </si>
  <si>
    <t>"přebytečný výkopek na skládku" 1782,6</t>
  </si>
  <si>
    <t>171201201</t>
  </si>
  <si>
    <t>Uložení sypaniny na skládky</t>
  </si>
  <si>
    <t>1782,6</t>
  </si>
  <si>
    <t>1782,6*1,7</t>
  </si>
  <si>
    <t>"zásyp"</t>
  </si>
  <si>
    <t>1108,8</t>
  </si>
  <si>
    <t>583439620</t>
  </si>
  <si>
    <t>kamenivo drcené hrubé frakce 32-63</t>
  </si>
  <si>
    <t>1508342430</t>
  </si>
  <si>
    <t>1,23*1,67*1108,8</t>
  </si>
  <si>
    <t>175151101</t>
  </si>
  <si>
    <t>Obsypání potrubí strojně sypaninou bez prohození, uloženou do 3 m</t>
  </si>
  <si>
    <t>387,9</t>
  </si>
  <si>
    <t>583373100</t>
  </si>
  <si>
    <t>štěrkopísek netříděný</t>
  </si>
  <si>
    <t>387,9*2,0541</t>
  </si>
  <si>
    <t>18195R001</t>
  </si>
  <si>
    <t>Urovnání a zhutnění dna rýhy do předepsaného profilu</t>
  </si>
  <si>
    <t>Svislé a kompletní konstrukce</t>
  </si>
  <si>
    <t>359901211</t>
  </si>
  <si>
    <t>Monitoring stoky jakékoli výšky na nové kanalizaci</t>
  </si>
  <si>
    <t>"Kamerová prohlídka, protokol" 747,3</t>
  </si>
  <si>
    <t>Vodorovné konstrukce</t>
  </si>
  <si>
    <t>452311131</t>
  </si>
  <si>
    <t>Podkladní desky z betonu prostého tř. C 12/15 otevřený výkop</t>
  </si>
  <si>
    <t>831352121</t>
  </si>
  <si>
    <t>Montáž potrubí z trub kameninových hrdlových s integrovaným těsněním výkop sklon do 20 % DN 200</t>
  </si>
  <si>
    <t>597107040</t>
  </si>
  <si>
    <t>trouba kameninová glazovaná pouze uvnitř DN200mm L2,50m spojovací systém C Třída 240</t>
  </si>
  <si>
    <t>831362193</t>
  </si>
  <si>
    <t>Příplatek k montáži kameninového potrubí za napojení dvou dříků trub pomocí převlečné manžety DN 250</t>
  </si>
  <si>
    <t>597133170</t>
  </si>
  <si>
    <t>manžeta převlečná typ 2B DN 250 průměr 310-335 šířka 190 mm tř. 240</t>
  </si>
  <si>
    <t>831372121</t>
  </si>
  <si>
    <t>Montáž potrubí z trub kameninových hrdlových s integrovaným těsněním výkop sklon do 20 % DN 300</t>
  </si>
  <si>
    <t>597107070</t>
  </si>
  <si>
    <t>trouba kameninová glazovaná DN300mm L2,50m spojovací systém C Třída 240</t>
  </si>
  <si>
    <t>831392121</t>
  </si>
  <si>
    <t>Montáž potrubí z trub kameninových hrdlových s integrovaným těsněním výkop sklon do 20 % DN 400</t>
  </si>
  <si>
    <t>597107060</t>
  </si>
  <si>
    <t>trouba kameninová glazovaná DN400mm L2,50m spojovací systém C Třída 200</t>
  </si>
  <si>
    <t>837352221</t>
  </si>
  <si>
    <t>Montáž kameninových tvarovek jednoosých s integrovaným těsněním otevřený výkop DN 200</t>
  </si>
  <si>
    <t>27+23</t>
  </si>
  <si>
    <t>597109470</t>
  </si>
  <si>
    <t>koleno kameninové glazované DN200mm 15° spojovací systém F tř. 240</t>
  </si>
  <si>
    <t>597118530</t>
  </si>
  <si>
    <t>ucpávka kameninová glazovaná DN200mm spojovací systém F, tř.160</t>
  </si>
  <si>
    <t>837361221</t>
  </si>
  <si>
    <t>Montáž kameninových tvarovek odbočných s integrovaným těsněním otevřený výkop DN 250</t>
  </si>
  <si>
    <t>597117620.</t>
  </si>
  <si>
    <t>odbočka kameninová glazovaná jednoduchá kolmá DN250/200 L60cm spojovací systém C/F tř.160/160 bez hrdel</t>
  </si>
  <si>
    <t>837365121</t>
  </si>
  <si>
    <t>Výsek a montáž kameninové odbočné tvarovky DN 250</t>
  </si>
  <si>
    <t>837371221</t>
  </si>
  <si>
    <t>Montáž kameninových tvarovek odbočných s integrovaným těsněním otevřený výkop DN 300</t>
  </si>
  <si>
    <t>597117740</t>
  </si>
  <si>
    <t>odbočka kameninová glazovaná jednoduchá kolmá DN300/200 L60cm spojovací systém C/F tř.240/160</t>
  </si>
  <si>
    <t>837391221</t>
  </si>
  <si>
    <t>Montáž kameninových tvarovek odbočných s integrovaným těsněním otevřený výkop DN 400</t>
  </si>
  <si>
    <t>597117920</t>
  </si>
  <si>
    <t>odbočka kameninová glazovaná jednoduchá kolmá DN400/200 L100cm spojovací systém C/F tř.160/160</t>
  </si>
  <si>
    <t>892351111</t>
  </si>
  <si>
    <t>Tlaková zkouška vodou potrubí DN 150 nebo 200</t>
  </si>
  <si>
    <t>892381111</t>
  </si>
  <si>
    <t>Tlaková zkouška vodou potrubí DN 250, DN 300 nebo 350</t>
  </si>
  <si>
    <t>892421111</t>
  </si>
  <si>
    <t>Tlaková zkouška vodou potrubí DN 400 nebo 500</t>
  </si>
  <si>
    <t>89245R111</t>
  </si>
  <si>
    <t>Tlaková zkouška vodou objektů na kanalizaci</t>
  </si>
  <si>
    <t>89441R141</t>
  </si>
  <si>
    <t>Zřízení šachet kanalizačních z betonových dílců</t>
  </si>
  <si>
    <t>592VRB203</t>
  </si>
  <si>
    <t>Šachtové skruže DN 1000 a 800 TBS-Q 1000/1000/120 SP rozměr mm: skruž DN 1000, výška 1000</t>
  </si>
  <si>
    <t>592VRB206</t>
  </si>
  <si>
    <t>Šachtové skruže DN 1000 a 800 TBS-Q 1000/1000/150 SP OC 360  rozměr mm: skruž DN 1000, výška 1000</t>
  </si>
  <si>
    <t>592VRB204</t>
  </si>
  <si>
    <t>Šachtové skruže DN 1000 a 800 TBS-Q 1000/  500/120 SP rozměr mm: skruž DN 1000, výška  500</t>
  </si>
  <si>
    <t>592VRB205</t>
  </si>
  <si>
    <t>Šachtové skruže DN 1000 a 800 TBS-Q 1000/  250/120 SP rozměr mm: skruž DN 1000, výška  250</t>
  </si>
  <si>
    <t>592VRB205.2</t>
  </si>
  <si>
    <t>Dno TBZ-Q 300-750 XF4</t>
  </si>
  <si>
    <t>592VRB1191.1</t>
  </si>
  <si>
    <t>Dno TBZ-Q 400-850 XF4</t>
  </si>
  <si>
    <t>592VRB1191.2</t>
  </si>
  <si>
    <t>Dno TBZ-Q 400-850 OC XF4</t>
  </si>
  <si>
    <t>592VRB183</t>
  </si>
  <si>
    <t>Vyrovnávací prstence TBW-Q  60/ 800/ 150 rozměr mm: 60 x 800 x 150</t>
  </si>
  <si>
    <t>592VRB184</t>
  </si>
  <si>
    <t>Vyrovnávací prstence TBW-Q  80/ 800/ 150 rozměr mm: 80 x 800 x 150</t>
  </si>
  <si>
    <t>592VRB185</t>
  </si>
  <si>
    <t>Vyrovnávací prstence TBW-Q 100/ 800/ 150 rozměr mm: 100 x 800 x 150</t>
  </si>
  <si>
    <t>592VRB177</t>
  </si>
  <si>
    <t>Vyrovnávací prstence TBW-Q  40/ 625/ 120 rozměr mm: 40 x 625 x 120</t>
  </si>
  <si>
    <t>592VRB179</t>
  </si>
  <si>
    <t>Vyrovnávací prstence TBW-Q  80/ 625/ 120 rozměr mm: 80 x 625 x 120</t>
  </si>
  <si>
    <t>592VRB178</t>
  </si>
  <si>
    <t>Vyrovnávací prstence TBW-Q  60/ 625/ 120 rozměr mm: 60 x 625 x 120</t>
  </si>
  <si>
    <t>592VRB181</t>
  </si>
  <si>
    <t>Vyrovnávací prstence TBW-Q 120/ 625/ 120 rozměr mm: 120 x 625 x 120</t>
  </si>
  <si>
    <t>592VRB197</t>
  </si>
  <si>
    <t>Kónusy TBR-Q 600/1000x625/120 SPK rozměr mm: 600 x 1000/625 x 120</t>
  </si>
  <si>
    <t>592VRB173</t>
  </si>
  <si>
    <t>Zákrytové desky TZK-Q 230/120 - 800 T SP rozměr mm: deska pro poklop DN 800</t>
  </si>
  <si>
    <t>592VRB248</t>
  </si>
  <si>
    <t>Doplňkové prvky Těsnění šachtové DN 1000 rozměr mm:</t>
  </si>
  <si>
    <t>899104111</t>
  </si>
  <si>
    <t>Osazení poklopů litinových nebo ocelových včetně rámů hmotnosti nad 150 kg</t>
  </si>
  <si>
    <t>3+16</t>
  </si>
  <si>
    <t>592VRB269</t>
  </si>
  <si>
    <t>Litinový poklop DN800, s odvětráním, s kloubem v celolitinovém rámu, zámek PVK + logo Prahy</t>
  </si>
  <si>
    <t>592VRB268</t>
  </si>
  <si>
    <t>Litinový poklop DN600 s odvětráním, s kloubem v celolitinovém rámu, zámek PVK + logo Prahy</t>
  </si>
  <si>
    <t>899623141</t>
  </si>
  <si>
    <t>Obetonování potrubí nebo zdiva stok betonem prostým tř. C 12/15 otevřený výkop</t>
  </si>
  <si>
    <t>96600R001</t>
  </si>
  <si>
    <t>Rozebrání revizní šachty z betonových prefabrikátů DN1000</t>
  </si>
  <si>
    <t>998275101</t>
  </si>
  <si>
    <t>Přesun hmot pro trubní vedení z trub kameninových otevřený výkop</t>
  </si>
  <si>
    <t>1079351781</t>
  </si>
  <si>
    <t>900 - ORN-VRN Ostatn - 900 - ORN-VRN Ostatní a v...</t>
  </si>
  <si>
    <t>ORN/VRN - Ostatní rozpočtové náklady, Vedlejší rozpočtové náklady</t>
  </si>
  <si>
    <t>ORN/VRN</t>
  </si>
  <si>
    <t>Ostatní rozpočtové náklady, Vedlejší rozpočtové náklady</t>
  </si>
  <si>
    <t>010001000</t>
  </si>
  <si>
    <t>Průzkumné, geodetické a projektové práce - vytýčení kanalizace, vytýčení inženýrských sítí</t>
  </si>
  <si>
    <t>011434000</t>
  </si>
  <si>
    <t>Měření (monitoring) hlukové hladiny - před výstavbou a po výstavbě</t>
  </si>
  <si>
    <t>011454000</t>
  </si>
  <si>
    <t>Měření (monitoring) vibrací</t>
  </si>
  <si>
    <t>012303000</t>
  </si>
  <si>
    <t>Geodetické práce po výstavbě pasportizace a repasportizace</t>
  </si>
  <si>
    <t>013244000</t>
  </si>
  <si>
    <t>Dokumentace pro provádění stavby - dopracování dokumentace pro realizaci stavby</t>
  </si>
  <si>
    <t>013254000.2</t>
  </si>
  <si>
    <t>Dokumentace skutečného provedení stavby</t>
  </si>
  <si>
    <t>030001000</t>
  </si>
  <si>
    <t>Zařízení staveniště</t>
  </si>
  <si>
    <t>040001000.2</t>
  </si>
  <si>
    <t>Inženýrská činnost - dozory, zajištění DIO a DIR, nženýrská činnost objednatele</t>
  </si>
  <si>
    <t>045002000</t>
  </si>
  <si>
    <t>Kompletační a koordinační činnost</t>
  </si>
  <si>
    <t>060001000</t>
  </si>
  <si>
    <t>Územní vlivy</t>
  </si>
  <si>
    <t>070001000</t>
  </si>
  <si>
    <t>Provozní vlivy</t>
  </si>
  <si>
    <t>079001009</t>
  </si>
  <si>
    <t>Informační tabule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</si>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</sst>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18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166" fontId="31" fillId="0" borderId="24" xfId="0" applyNumberFormat="1" applyFont="1" applyBorder="1" applyAlignment="1">
      <alignment vertical="center"/>
    </xf>
    <xf numFmtId="4" fontId="31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6" xfId="0" applyNumberFormat="1" applyFont="1" applyBorder="1" applyAlignment="1"/>
    <xf numFmtId="166" fontId="35" fillId="0" borderId="17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40" fillId="0" borderId="28" xfId="0" applyFont="1" applyBorder="1" applyAlignment="1" applyProtection="1">
      <alignment horizontal="center" vertical="center"/>
      <protection locked="0"/>
    </xf>
    <xf numFmtId="49" fontId="40" fillId="0" borderId="28" xfId="0" applyNumberFormat="1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167" fontId="40" fillId="0" borderId="28" xfId="0" applyNumberFormat="1" applyFont="1" applyBorder="1" applyAlignment="1" applyProtection="1">
      <alignment vertical="center"/>
      <protection locked="0"/>
    </xf>
    <xf numFmtId="4" fontId="40" fillId="5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  <protection locked="0"/>
    </xf>
    <xf numFmtId="0" fontId="40" fillId="0" borderId="5" xfId="0" applyFont="1" applyBorder="1" applyAlignment="1">
      <alignment vertical="center"/>
    </xf>
    <xf numFmtId="0" fontId="40" fillId="5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17" fillId="4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3" borderId="0" xfId="1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>
      <pane ySplit="1" topLeftCell="A5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22" t="s">
        <v>8</v>
      </c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0" t="s">
        <v>17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9"/>
      <c r="AQ5" s="31"/>
      <c r="BE5" s="348" t="s">
        <v>18</v>
      </c>
      <c r="BS5" s="24" t="s">
        <v>9</v>
      </c>
    </row>
    <row r="6" spans="1:74" ht="36.950000000000003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52" t="s">
        <v>20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9"/>
      <c r="AQ6" s="31"/>
      <c r="BE6" s="349"/>
      <c r="BS6" s="24" t="s">
        <v>9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49"/>
      <c r="BS7" s="24" t="s">
        <v>9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9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9"/>
      <c r="BS9" s="24" t="s">
        <v>9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5</v>
      </c>
      <c r="AO10" s="29"/>
      <c r="AP10" s="29"/>
      <c r="AQ10" s="31"/>
      <c r="BE10" s="349"/>
      <c r="BS10" s="24" t="s">
        <v>9</v>
      </c>
    </row>
    <row r="11" spans="1:74" ht="18.399999999999999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29</v>
      </c>
      <c r="AL11" s="29"/>
      <c r="AM11" s="29"/>
      <c r="AN11" s="35" t="s">
        <v>5</v>
      </c>
      <c r="AO11" s="29"/>
      <c r="AP11" s="29"/>
      <c r="AQ11" s="31"/>
      <c r="BE11" s="349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9"/>
      <c r="BS12" s="24" t="s">
        <v>9</v>
      </c>
    </row>
    <row r="13" spans="1:74" ht="14.45" customHeight="1">
      <c r="B13" s="28"/>
      <c r="C13" s="29"/>
      <c r="D13" s="37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31</v>
      </c>
      <c r="AO13" s="29"/>
      <c r="AP13" s="29"/>
      <c r="AQ13" s="31"/>
      <c r="BE13" s="349"/>
      <c r="BS13" s="24" t="s">
        <v>9</v>
      </c>
    </row>
    <row r="14" spans="1:74" ht="15">
      <c r="B14" s="28"/>
      <c r="C14" s="29"/>
      <c r="D14" s="29"/>
      <c r="E14" s="353" t="s">
        <v>31</v>
      </c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7" t="s">
        <v>29</v>
      </c>
      <c r="AL14" s="29"/>
      <c r="AM14" s="29"/>
      <c r="AN14" s="39" t="s">
        <v>31</v>
      </c>
      <c r="AO14" s="29"/>
      <c r="AP14" s="29"/>
      <c r="AQ14" s="31"/>
      <c r="BE14" s="349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9"/>
      <c r="BS15" s="24" t="s">
        <v>6</v>
      </c>
    </row>
    <row r="16" spans="1:74" ht="14.45" customHeight="1">
      <c r="B16" s="28"/>
      <c r="C16" s="29"/>
      <c r="D16" s="37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5</v>
      </c>
      <c r="AO16" s="29"/>
      <c r="AP16" s="29"/>
      <c r="AQ16" s="31"/>
      <c r="BE16" s="349"/>
      <c r="BS16" s="24" t="s">
        <v>6</v>
      </c>
    </row>
    <row r="17" spans="2:71" ht="18.399999999999999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29</v>
      </c>
      <c r="AL17" s="29"/>
      <c r="AM17" s="29"/>
      <c r="AN17" s="35" t="s">
        <v>5</v>
      </c>
      <c r="AO17" s="29"/>
      <c r="AP17" s="29"/>
      <c r="AQ17" s="31"/>
      <c r="BE17" s="34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9"/>
      <c r="BS18" s="24" t="s">
        <v>9</v>
      </c>
    </row>
    <row r="19" spans="2:71" ht="14.45" customHeight="1">
      <c r="B19" s="28"/>
      <c r="C19" s="29"/>
      <c r="D19" s="37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9"/>
      <c r="BS19" s="24" t="s">
        <v>9</v>
      </c>
    </row>
    <row r="20" spans="2:71" ht="22.5" customHeight="1">
      <c r="B20" s="28"/>
      <c r="C20" s="29"/>
      <c r="D20" s="29"/>
      <c r="E20" s="355" t="s">
        <v>5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29"/>
      <c r="AP20" s="29"/>
      <c r="AQ20" s="31"/>
      <c r="BE20" s="349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9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9"/>
    </row>
    <row r="23" spans="2:71" s="1" customFormat="1" ht="25.9" customHeight="1">
      <c r="B23" s="41"/>
      <c r="C23" s="42"/>
      <c r="D23" s="43" t="s">
        <v>35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6">
        <f>ROUND(AG51,2)</f>
        <v>0</v>
      </c>
      <c r="AL23" s="357"/>
      <c r="AM23" s="357"/>
      <c r="AN23" s="357"/>
      <c r="AO23" s="357"/>
      <c r="AP23" s="42"/>
      <c r="AQ23" s="45"/>
      <c r="BE23" s="349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9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8" t="s">
        <v>36</v>
      </c>
      <c r="M25" s="358"/>
      <c r="N25" s="358"/>
      <c r="O25" s="358"/>
      <c r="P25" s="42"/>
      <c r="Q25" s="42"/>
      <c r="R25" s="42"/>
      <c r="S25" s="42"/>
      <c r="T25" s="42"/>
      <c r="U25" s="42"/>
      <c r="V25" s="42"/>
      <c r="W25" s="358" t="s">
        <v>37</v>
      </c>
      <c r="X25" s="358"/>
      <c r="Y25" s="358"/>
      <c r="Z25" s="358"/>
      <c r="AA25" s="358"/>
      <c r="AB25" s="358"/>
      <c r="AC25" s="358"/>
      <c r="AD25" s="358"/>
      <c r="AE25" s="358"/>
      <c r="AF25" s="42"/>
      <c r="AG25" s="42"/>
      <c r="AH25" s="42"/>
      <c r="AI25" s="42"/>
      <c r="AJ25" s="42"/>
      <c r="AK25" s="358" t="s">
        <v>38</v>
      </c>
      <c r="AL25" s="358"/>
      <c r="AM25" s="358"/>
      <c r="AN25" s="358"/>
      <c r="AO25" s="358"/>
      <c r="AP25" s="42"/>
      <c r="AQ25" s="45"/>
      <c r="BE25" s="349"/>
    </row>
    <row r="26" spans="2:71" s="2" customFormat="1" ht="14.45" customHeight="1">
      <c r="B26" s="47"/>
      <c r="C26" s="48"/>
      <c r="D26" s="49" t="s">
        <v>39</v>
      </c>
      <c r="E26" s="48"/>
      <c r="F26" s="49" t="s">
        <v>40</v>
      </c>
      <c r="G26" s="48"/>
      <c r="H26" s="48"/>
      <c r="I26" s="48"/>
      <c r="J26" s="48"/>
      <c r="K26" s="48"/>
      <c r="L26" s="341">
        <v>0.21</v>
      </c>
      <c r="M26" s="342"/>
      <c r="N26" s="342"/>
      <c r="O26" s="342"/>
      <c r="P26" s="48"/>
      <c r="Q26" s="48"/>
      <c r="R26" s="48"/>
      <c r="S26" s="48"/>
      <c r="T26" s="48"/>
      <c r="U26" s="48"/>
      <c r="V26" s="48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8"/>
      <c r="AG26" s="48"/>
      <c r="AH26" s="48"/>
      <c r="AI26" s="48"/>
      <c r="AJ26" s="48"/>
      <c r="AK26" s="343">
        <f>ROUND(AV51,2)</f>
        <v>0</v>
      </c>
      <c r="AL26" s="342"/>
      <c r="AM26" s="342"/>
      <c r="AN26" s="342"/>
      <c r="AO26" s="342"/>
      <c r="AP26" s="48"/>
      <c r="AQ26" s="50"/>
      <c r="BE26" s="349"/>
    </row>
    <row r="27" spans="2:71" s="2" customFormat="1" ht="14.45" customHeight="1">
      <c r="B27" s="47"/>
      <c r="C27" s="48"/>
      <c r="D27" s="48"/>
      <c r="E27" s="48"/>
      <c r="F27" s="49" t="s">
        <v>41</v>
      </c>
      <c r="G27" s="48"/>
      <c r="H27" s="48"/>
      <c r="I27" s="48"/>
      <c r="J27" s="48"/>
      <c r="K27" s="48"/>
      <c r="L27" s="341">
        <v>0.15</v>
      </c>
      <c r="M27" s="342"/>
      <c r="N27" s="342"/>
      <c r="O27" s="342"/>
      <c r="P27" s="48"/>
      <c r="Q27" s="48"/>
      <c r="R27" s="48"/>
      <c r="S27" s="48"/>
      <c r="T27" s="48"/>
      <c r="U27" s="48"/>
      <c r="V27" s="48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8"/>
      <c r="AG27" s="48"/>
      <c r="AH27" s="48"/>
      <c r="AI27" s="48"/>
      <c r="AJ27" s="48"/>
      <c r="AK27" s="343">
        <f>ROUND(AW51,2)</f>
        <v>0</v>
      </c>
      <c r="AL27" s="342"/>
      <c r="AM27" s="342"/>
      <c r="AN27" s="342"/>
      <c r="AO27" s="342"/>
      <c r="AP27" s="48"/>
      <c r="AQ27" s="50"/>
      <c r="BE27" s="349"/>
    </row>
    <row r="28" spans="2:71" s="2" customFormat="1" ht="14.45" hidden="1" customHeight="1">
      <c r="B28" s="47"/>
      <c r="C28" s="48"/>
      <c r="D28" s="48"/>
      <c r="E28" s="48"/>
      <c r="F28" s="49" t="s">
        <v>42</v>
      </c>
      <c r="G28" s="48"/>
      <c r="H28" s="48"/>
      <c r="I28" s="48"/>
      <c r="J28" s="48"/>
      <c r="K28" s="48"/>
      <c r="L28" s="341">
        <v>0.21</v>
      </c>
      <c r="M28" s="342"/>
      <c r="N28" s="342"/>
      <c r="O28" s="342"/>
      <c r="P28" s="48"/>
      <c r="Q28" s="48"/>
      <c r="R28" s="48"/>
      <c r="S28" s="48"/>
      <c r="T28" s="48"/>
      <c r="U28" s="48"/>
      <c r="V28" s="48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8"/>
      <c r="AG28" s="48"/>
      <c r="AH28" s="48"/>
      <c r="AI28" s="48"/>
      <c r="AJ28" s="48"/>
      <c r="AK28" s="343">
        <v>0</v>
      </c>
      <c r="AL28" s="342"/>
      <c r="AM28" s="342"/>
      <c r="AN28" s="342"/>
      <c r="AO28" s="342"/>
      <c r="AP28" s="48"/>
      <c r="AQ28" s="50"/>
      <c r="BE28" s="349"/>
    </row>
    <row r="29" spans="2:71" s="2" customFormat="1" ht="14.45" hidden="1" customHeight="1">
      <c r="B29" s="47"/>
      <c r="C29" s="48"/>
      <c r="D29" s="48"/>
      <c r="E29" s="48"/>
      <c r="F29" s="49" t="s">
        <v>43</v>
      </c>
      <c r="G29" s="48"/>
      <c r="H29" s="48"/>
      <c r="I29" s="48"/>
      <c r="J29" s="48"/>
      <c r="K29" s="48"/>
      <c r="L29" s="341">
        <v>0.15</v>
      </c>
      <c r="M29" s="342"/>
      <c r="N29" s="342"/>
      <c r="O29" s="342"/>
      <c r="P29" s="48"/>
      <c r="Q29" s="48"/>
      <c r="R29" s="48"/>
      <c r="S29" s="48"/>
      <c r="T29" s="48"/>
      <c r="U29" s="48"/>
      <c r="V29" s="48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8"/>
      <c r="AG29" s="48"/>
      <c r="AH29" s="48"/>
      <c r="AI29" s="48"/>
      <c r="AJ29" s="48"/>
      <c r="AK29" s="343">
        <v>0</v>
      </c>
      <c r="AL29" s="342"/>
      <c r="AM29" s="342"/>
      <c r="AN29" s="342"/>
      <c r="AO29" s="342"/>
      <c r="AP29" s="48"/>
      <c r="AQ29" s="50"/>
      <c r="BE29" s="349"/>
    </row>
    <row r="30" spans="2:71" s="2" customFormat="1" ht="14.45" hidden="1" customHeight="1">
      <c r="B30" s="47"/>
      <c r="C30" s="48"/>
      <c r="D30" s="48"/>
      <c r="E30" s="48"/>
      <c r="F30" s="49" t="s">
        <v>44</v>
      </c>
      <c r="G30" s="48"/>
      <c r="H30" s="48"/>
      <c r="I30" s="48"/>
      <c r="J30" s="48"/>
      <c r="K30" s="48"/>
      <c r="L30" s="341">
        <v>0</v>
      </c>
      <c r="M30" s="342"/>
      <c r="N30" s="342"/>
      <c r="O30" s="342"/>
      <c r="P30" s="48"/>
      <c r="Q30" s="48"/>
      <c r="R30" s="48"/>
      <c r="S30" s="48"/>
      <c r="T30" s="48"/>
      <c r="U30" s="48"/>
      <c r="V30" s="48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8"/>
      <c r="AG30" s="48"/>
      <c r="AH30" s="48"/>
      <c r="AI30" s="48"/>
      <c r="AJ30" s="48"/>
      <c r="AK30" s="343">
        <v>0</v>
      </c>
      <c r="AL30" s="342"/>
      <c r="AM30" s="342"/>
      <c r="AN30" s="342"/>
      <c r="AO30" s="342"/>
      <c r="AP30" s="48"/>
      <c r="AQ30" s="50"/>
      <c r="BE30" s="349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9"/>
    </row>
    <row r="32" spans="2:71" s="1" customFormat="1" ht="25.9" customHeight="1">
      <c r="B32" s="41"/>
      <c r="C32" s="51"/>
      <c r="D32" s="52" t="s">
        <v>45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46</v>
      </c>
      <c r="U32" s="53"/>
      <c r="V32" s="53"/>
      <c r="W32" s="53"/>
      <c r="X32" s="344" t="s">
        <v>47</v>
      </c>
      <c r="Y32" s="345"/>
      <c r="Z32" s="345"/>
      <c r="AA32" s="345"/>
      <c r="AB32" s="345"/>
      <c r="AC32" s="53"/>
      <c r="AD32" s="53"/>
      <c r="AE32" s="53"/>
      <c r="AF32" s="53"/>
      <c r="AG32" s="53"/>
      <c r="AH32" s="53"/>
      <c r="AI32" s="53"/>
      <c r="AJ32" s="53"/>
      <c r="AK32" s="346">
        <f>SUM(AK23:AK30)</f>
        <v>0</v>
      </c>
      <c r="AL32" s="345"/>
      <c r="AM32" s="345"/>
      <c r="AN32" s="345"/>
      <c r="AO32" s="347"/>
      <c r="AP32" s="51"/>
      <c r="AQ32" s="55"/>
      <c r="BE32" s="349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48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 t="str">
        <f>K5</f>
        <v>PRO</v>
      </c>
      <c r="AR41" s="62"/>
    </row>
    <row r="42" spans="2:56" s="4" customFormat="1" ht="36.950000000000003" customHeight="1">
      <c r="B42" s="64"/>
      <c r="C42" s="65" t="s">
        <v>19</v>
      </c>
      <c r="L42" s="329" t="str">
        <f>K6</f>
        <v>Staré Bohnice - Praha 8, Akce č. 999 229, 3. etapa_roz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R42" s="64"/>
    </row>
    <row r="43" spans="2:56" s="1" customFormat="1" ht="6.95" customHeight="1">
      <c r="B43" s="41"/>
      <c r="AR43" s="41"/>
    </row>
    <row r="44" spans="2:56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331" t="str">
        <f>IF(AN8= "","",AN8)</f>
        <v>6.4.2017</v>
      </c>
      <c r="AN44" s="331"/>
      <c r="AR44" s="41"/>
    </row>
    <row r="45" spans="2:56" s="1" customFormat="1" ht="6.95" customHeight="1">
      <c r="B45" s="41"/>
      <c r="AR45" s="41"/>
    </row>
    <row r="46" spans="2:56" s="1" customFormat="1" ht="15">
      <c r="B46" s="41"/>
      <c r="C46" s="63" t="s">
        <v>27</v>
      </c>
      <c r="L46" s="3" t="str">
        <f>IF(E11= "","",E11)</f>
        <v xml:space="preserve"> </v>
      </c>
      <c r="AI46" s="63" t="s">
        <v>32</v>
      </c>
      <c r="AM46" s="332" t="str">
        <f>IF(E17="","",E17)</f>
        <v xml:space="preserve"> </v>
      </c>
      <c r="AN46" s="332"/>
      <c r="AO46" s="332"/>
      <c r="AP46" s="332"/>
      <c r="AR46" s="41"/>
      <c r="AS46" s="333" t="s">
        <v>49</v>
      </c>
      <c r="AT46" s="334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 "Vyplň údaj","",E14)</f>
        <v/>
      </c>
      <c r="AR47" s="41"/>
      <c r="AS47" s="335"/>
      <c r="AT47" s="336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35"/>
      <c r="AT48" s="336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1" s="1" customFormat="1" ht="29.25" customHeight="1">
      <c r="B49" s="41"/>
      <c r="C49" s="337" t="s">
        <v>50</v>
      </c>
      <c r="D49" s="338"/>
      <c r="E49" s="338"/>
      <c r="F49" s="338"/>
      <c r="G49" s="338"/>
      <c r="H49" s="71"/>
      <c r="I49" s="339" t="s">
        <v>51</v>
      </c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40" t="s">
        <v>52</v>
      </c>
      <c r="AH49" s="338"/>
      <c r="AI49" s="338"/>
      <c r="AJ49" s="338"/>
      <c r="AK49" s="338"/>
      <c r="AL49" s="338"/>
      <c r="AM49" s="338"/>
      <c r="AN49" s="339" t="s">
        <v>53</v>
      </c>
      <c r="AO49" s="338"/>
      <c r="AP49" s="338"/>
      <c r="AQ49" s="72" t="s">
        <v>54</v>
      </c>
      <c r="AR49" s="41"/>
      <c r="AS49" s="73" t="s">
        <v>55</v>
      </c>
      <c r="AT49" s="74" t="s">
        <v>56</v>
      </c>
      <c r="AU49" s="74" t="s">
        <v>57</v>
      </c>
      <c r="AV49" s="74" t="s">
        <v>58</v>
      </c>
      <c r="AW49" s="74" t="s">
        <v>59</v>
      </c>
      <c r="AX49" s="74" t="s">
        <v>60</v>
      </c>
      <c r="AY49" s="74" t="s">
        <v>61</v>
      </c>
      <c r="AZ49" s="74" t="s">
        <v>62</v>
      </c>
      <c r="BA49" s="74" t="s">
        <v>63</v>
      </c>
      <c r="BB49" s="74" t="s">
        <v>64</v>
      </c>
      <c r="BC49" s="74" t="s">
        <v>65</v>
      </c>
      <c r="BD49" s="75" t="s">
        <v>66</v>
      </c>
    </row>
    <row r="50" spans="1:91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1" s="4" customFormat="1" ht="32.450000000000003" customHeight="1">
      <c r="B51" s="64"/>
      <c r="C51" s="77" t="s">
        <v>67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27">
        <f>ROUND(SUM(AG52:AG54),2)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9" t="s">
        <v>5</v>
      </c>
      <c r="AR51" s="64"/>
      <c r="AS51" s="80">
        <f>ROUND(SUM(AS52:AS54),2)</f>
        <v>0</v>
      </c>
      <c r="AT51" s="81">
        <f>ROUND(SUM(AV51:AW51),2)</f>
        <v>0</v>
      </c>
      <c r="AU51" s="82">
        <f>ROUND(SUM(AU52:AU54),5)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ROUND(SUM(AZ52:AZ54),2)</f>
        <v>0</v>
      </c>
      <c r="BA51" s="81">
        <f>ROUND(SUM(BA52:BA54),2)</f>
        <v>0</v>
      </c>
      <c r="BB51" s="81">
        <f>ROUND(SUM(BB52:BB54),2)</f>
        <v>0</v>
      </c>
      <c r="BC51" s="81">
        <f>ROUND(SUM(BC52:BC54),2)</f>
        <v>0</v>
      </c>
      <c r="BD51" s="83">
        <f>ROUND(SUM(BD52:BD54),2)</f>
        <v>0</v>
      </c>
      <c r="BS51" s="65" t="s">
        <v>68</v>
      </c>
      <c r="BT51" s="65" t="s">
        <v>69</v>
      </c>
      <c r="BU51" s="84" t="s">
        <v>70</v>
      </c>
      <c r="BV51" s="65" t="s">
        <v>71</v>
      </c>
      <c r="BW51" s="65" t="s">
        <v>7</v>
      </c>
      <c r="BX51" s="65" t="s">
        <v>72</v>
      </c>
      <c r="CL51" s="65" t="s">
        <v>5</v>
      </c>
    </row>
    <row r="52" spans="1:91" s="5" customFormat="1" ht="53.25" customHeight="1">
      <c r="A52" s="85" t="s">
        <v>73</v>
      </c>
      <c r="B52" s="86"/>
      <c r="C52" s="87"/>
      <c r="D52" s="326" t="s">
        <v>74</v>
      </c>
      <c r="E52" s="326"/>
      <c r="F52" s="326"/>
      <c r="G52" s="326"/>
      <c r="H52" s="326"/>
      <c r="I52" s="88"/>
      <c r="J52" s="326" t="s">
        <v>75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'100 - SO 100 Komunik - 10...'!J27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89" t="s">
        <v>76</v>
      </c>
      <c r="AR52" s="86"/>
      <c r="AS52" s="90">
        <v>0</v>
      </c>
      <c r="AT52" s="91">
        <f>ROUND(SUM(AV52:AW52),2)</f>
        <v>0</v>
      </c>
      <c r="AU52" s="92">
        <f>'100 - SO 100 Komunik - 10...'!P86</f>
        <v>0</v>
      </c>
      <c r="AV52" s="91">
        <f>'100 - SO 100 Komunik - 10...'!J30</f>
        <v>0</v>
      </c>
      <c r="AW52" s="91">
        <f>'100 - SO 100 Komunik - 10...'!J31</f>
        <v>0</v>
      </c>
      <c r="AX52" s="91">
        <f>'100 - SO 100 Komunik - 10...'!J32</f>
        <v>0</v>
      </c>
      <c r="AY52" s="91">
        <f>'100 - SO 100 Komunik - 10...'!J33</f>
        <v>0</v>
      </c>
      <c r="AZ52" s="91">
        <f>'100 - SO 100 Komunik - 10...'!F30</f>
        <v>0</v>
      </c>
      <c r="BA52" s="91">
        <f>'100 - SO 100 Komunik - 10...'!F31</f>
        <v>0</v>
      </c>
      <c r="BB52" s="91">
        <f>'100 - SO 100 Komunik - 10...'!F32</f>
        <v>0</v>
      </c>
      <c r="BC52" s="91">
        <f>'100 - SO 100 Komunik - 10...'!F33</f>
        <v>0</v>
      </c>
      <c r="BD52" s="93">
        <f>'100 - SO 100 Komunik - 10...'!F34</f>
        <v>0</v>
      </c>
      <c r="BT52" s="94" t="s">
        <v>77</v>
      </c>
      <c r="BV52" s="94" t="s">
        <v>71</v>
      </c>
      <c r="BW52" s="94" t="s">
        <v>78</v>
      </c>
      <c r="BX52" s="94" t="s">
        <v>7</v>
      </c>
      <c r="CL52" s="94" t="s">
        <v>5</v>
      </c>
      <c r="CM52" s="94" t="s">
        <v>79</v>
      </c>
    </row>
    <row r="53" spans="1:91" s="5" customFormat="1" ht="53.25" customHeight="1">
      <c r="A53" s="85" t="s">
        <v>73</v>
      </c>
      <c r="B53" s="86"/>
      <c r="C53" s="87"/>
      <c r="D53" s="326" t="s">
        <v>80</v>
      </c>
      <c r="E53" s="326"/>
      <c r="F53" s="326"/>
      <c r="G53" s="326"/>
      <c r="H53" s="326"/>
      <c r="I53" s="88"/>
      <c r="J53" s="326" t="s">
        <v>81</v>
      </c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4">
        <f>'300 - SO 300 Dešťová - 30...'!J27</f>
        <v>0</v>
      </c>
      <c r="AH53" s="325"/>
      <c r="AI53" s="325"/>
      <c r="AJ53" s="325"/>
      <c r="AK53" s="325"/>
      <c r="AL53" s="325"/>
      <c r="AM53" s="325"/>
      <c r="AN53" s="324">
        <f>SUM(AG53,AT53)</f>
        <v>0</v>
      </c>
      <c r="AO53" s="325"/>
      <c r="AP53" s="325"/>
      <c r="AQ53" s="89" t="s">
        <v>76</v>
      </c>
      <c r="AR53" s="86"/>
      <c r="AS53" s="90">
        <v>0</v>
      </c>
      <c r="AT53" s="91">
        <f>ROUND(SUM(AV53:AW53),2)</f>
        <v>0</v>
      </c>
      <c r="AU53" s="92">
        <f>'300 - SO 300 Dešťová - 30...'!P83</f>
        <v>0</v>
      </c>
      <c r="AV53" s="91">
        <f>'300 - SO 300 Dešťová - 30...'!J30</f>
        <v>0</v>
      </c>
      <c r="AW53" s="91">
        <f>'300 - SO 300 Dešťová - 30...'!J31</f>
        <v>0</v>
      </c>
      <c r="AX53" s="91">
        <f>'300 - SO 300 Dešťová - 30...'!J32</f>
        <v>0</v>
      </c>
      <c r="AY53" s="91">
        <f>'300 - SO 300 Dešťová - 30...'!J33</f>
        <v>0</v>
      </c>
      <c r="AZ53" s="91">
        <f>'300 - SO 300 Dešťová - 30...'!F30</f>
        <v>0</v>
      </c>
      <c r="BA53" s="91">
        <f>'300 - SO 300 Dešťová - 30...'!F31</f>
        <v>0</v>
      </c>
      <c r="BB53" s="91">
        <f>'300 - SO 300 Dešťová - 30...'!F32</f>
        <v>0</v>
      </c>
      <c r="BC53" s="91">
        <f>'300 - SO 300 Dešťová - 30...'!F33</f>
        <v>0</v>
      </c>
      <c r="BD53" s="93">
        <f>'300 - SO 300 Dešťová - 30...'!F34</f>
        <v>0</v>
      </c>
      <c r="BT53" s="94" t="s">
        <v>77</v>
      </c>
      <c r="BV53" s="94" t="s">
        <v>71</v>
      </c>
      <c r="BW53" s="94" t="s">
        <v>82</v>
      </c>
      <c r="BX53" s="94" t="s">
        <v>7</v>
      </c>
      <c r="CL53" s="94" t="s">
        <v>5</v>
      </c>
      <c r="CM53" s="94" t="s">
        <v>79</v>
      </c>
    </row>
    <row r="54" spans="1:91" s="5" customFormat="1" ht="69" customHeight="1">
      <c r="A54" s="85" t="s">
        <v>73</v>
      </c>
      <c r="B54" s="86"/>
      <c r="C54" s="87"/>
      <c r="D54" s="326" t="s">
        <v>83</v>
      </c>
      <c r="E54" s="326"/>
      <c r="F54" s="326"/>
      <c r="G54" s="326"/>
      <c r="H54" s="326"/>
      <c r="I54" s="88"/>
      <c r="J54" s="326" t="s">
        <v>84</v>
      </c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4">
        <f>'900 - ORN-VRN Ostatn - 90...'!J27</f>
        <v>0</v>
      </c>
      <c r="AH54" s="325"/>
      <c r="AI54" s="325"/>
      <c r="AJ54" s="325"/>
      <c r="AK54" s="325"/>
      <c r="AL54" s="325"/>
      <c r="AM54" s="325"/>
      <c r="AN54" s="324">
        <f>SUM(AG54,AT54)</f>
        <v>0</v>
      </c>
      <c r="AO54" s="325"/>
      <c r="AP54" s="325"/>
      <c r="AQ54" s="89" t="s">
        <v>76</v>
      </c>
      <c r="AR54" s="86"/>
      <c r="AS54" s="95">
        <v>0</v>
      </c>
      <c r="AT54" s="96">
        <f>ROUND(SUM(AV54:AW54),2)</f>
        <v>0</v>
      </c>
      <c r="AU54" s="97">
        <f>'900 - ORN-VRN Ostatn - 90...'!P77</f>
        <v>0</v>
      </c>
      <c r="AV54" s="96">
        <f>'900 - ORN-VRN Ostatn - 90...'!J30</f>
        <v>0</v>
      </c>
      <c r="AW54" s="96">
        <f>'900 - ORN-VRN Ostatn - 90...'!J31</f>
        <v>0</v>
      </c>
      <c r="AX54" s="96">
        <f>'900 - ORN-VRN Ostatn - 90...'!J32</f>
        <v>0</v>
      </c>
      <c r="AY54" s="96">
        <f>'900 - ORN-VRN Ostatn - 90...'!J33</f>
        <v>0</v>
      </c>
      <c r="AZ54" s="96">
        <f>'900 - ORN-VRN Ostatn - 90...'!F30</f>
        <v>0</v>
      </c>
      <c r="BA54" s="96">
        <f>'900 - ORN-VRN Ostatn - 90...'!F31</f>
        <v>0</v>
      </c>
      <c r="BB54" s="96">
        <f>'900 - ORN-VRN Ostatn - 90...'!F32</f>
        <v>0</v>
      </c>
      <c r="BC54" s="96">
        <f>'900 - ORN-VRN Ostatn - 90...'!F33</f>
        <v>0</v>
      </c>
      <c r="BD54" s="98">
        <f>'900 - ORN-VRN Ostatn - 90...'!F34</f>
        <v>0</v>
      </c>
      <c r="BT54" s="94" t="s">
        <v>77</v>
      </c>
      <c r="BV54" s="94" t="s">
        <v>71</v>
      </c>
      <c r="BW54" s="94" t="s">
        <v>85</v>
      </c>
      <c r="BX54" s="94" t="s">
        <v>7</v>
      </c>
      <c r="CL54" s="94" t="s">
        <v>5</v>
      </c>
      <c r="CM54" s="94" t="s">
        <v>79</v>
      </c>
    </row>
    <row r="55" spans="1:91" s="1" customFormat="1" ht="30" customHeight="1">
      <c r="B55" s="41"/>
      <c r="AR55" s="41"/>
    </row>
    <row r="56" spans="1:91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41"/>
    </row>
  </sheetData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100 - SO 100 Komunik - 10...'!C2" display="/"/>
    <hyperlink ref="A53" location="'300 - SO 300 Dešťová - 30...'!C2" display="/"/>
    <hyperlink ref="A54" location="'900 - ORN-VRN Ostatn - 90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3"/>
  <sheetViews>
    <sheetView showGridLines="0" tabSelected="1" workbookViewId="0">
      <pane ySplit="1" topLeftCell="A86" activePane="bottomLeft" state="frozen"/>
      <selection pane="bottomLeft" activeCell="H98" sqref="H9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86</v>
      </c>
      <c r="G1" s="362" t="s">
        <v>87</v>
      </c>
      <c r="H1" s="362"/>
      <c r="I1" s="103"/>
      <c r="J1" s="102" t="s">
        <v>88</v>
      </c>
      <c r="K1" s="101" t="s">
        <v>89</v>
      </c>
      <c r="L1" s="102" t="s">
        <v>90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22" t="s">
        <v>8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24" t="s">
        <v>78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79</v>
      </c>
    </row>
    <row r="4" spans="1:70" ht="36.950000000000003" customHeight="1">
      <c r="B4" s="28"/>
      <c r="C4" s="29"/>
      <c r="D4" s="30" t="s">
        <v>91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22.5" customHeight="1">
      <c r="B7" s="28"/>
      <c r="C7" s="29"/>
      <c r="D7" s="29"/>
      <c r="E7" s="363" t="str">
        <f>'Rekapitulace stavby'!K6</f>
        <v>Staré Bohnice - Praha 8, Akce č. 999 229, 3. etapa_roz</v>
      </c>
      <c r="F7" s="364"/>
      <c r="G7" s="364"/>
      <c r="H7" s="364"/>
      <c r="I7" s="105"/>
      <c r="J7" s="29"/>
      <c r="K7" s="31"/>
    </row>
    <row r="8" spans="1:70" s="1" customFormat="1" ht="15">
      <c r="B8" s="41"/>
      <c r="C8" s="42"/>
      <c r="D8" s="37" t="s">
        <v>92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5" t="s">
        <v>93</v>
      </c>
      <c r="F9" s="366"/>
      <c r="G9" s="366"/>
      <c r="H9" s="366"/>
      <c r="I9" s="106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6.4.2017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07" t="s">
        <v>29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07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07" t="s">
        <v>29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55" t="s">
        <v>5</v>
      </c>
      <c r="F24" s="355"/>
      <c r="G24" s="355"/>
      <c r="H24" s="355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35</v>
      </c>
      <c r="E27" s="42"/>
      <c r="F27" s="42"/>
      <c r="G27" s="42"/>
      <c r="H27" s="42"/>
      <c r="I27" s="106"/>
      <c r="J27" s="116">
        <f>ROUND(J86,2)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17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18">
        <f>ROUND(SUM(BE86:BE452), 2)</f>
        <v>0</v>
      </c>
      <c r="G30" s="42"/>
      <c r="H30" s="42"/>
      <c r="I30" s="119">
        <v>0.21</v>
      </c>
      <c r="J30" s="118">
        <f>ROUND(ROUND((SUM(BE86:BE452)),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18">
        <f>ROUND(SUM(BF86:BF452), 2)</f>
        <v>0</v>
      </c>
      <c r="G31" s="42"/>
      <c r="H31" s="42"/>
      <c r="I31" s="119">
        <v>0.15</v>
      </c>
      <c r="J31" s="118">
        <f>ROUND(ROUND((SUM(BF86:BF452)),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42</v>
      </c>
      <c r="F32" s="118">
        <f>ROUND(SUM(BG86:BG452),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43</v>
      </c>
      <c r="F33" s="118">
        <f>ROUND(SUM(BH86:BH452),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44</v>
      </c>
      <c r="F34" s="118">
        <f>ROUND(SUM(BI86:BI452),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45</v>
      </c>
      <c r="E36" s="71"/>
      <c r="F36" s="71"/>
      <c r="G36" s="122" t="s">
        <v>46</v>
      </c>
      <c r="H36" s="123" t="s">
        <v>47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94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3" t="str">
        <f>E7</f>
        <v>Staré Bohnice - Praha 8, Akce č. 999 229, 3. etapa_roz</v>
      </c>
      <c r="F45" s="364"/>
      <c r="G45" s="364"/>
      <c r="H45" s="364"/>
      <c r="I45" s="106"/>
      <c r="J45" s="42"/>
      <c r="K45" s="45"/>
    </row>
    <row r="46" spans="2:11" s="1" customFormat="1" ht="14.45" customHeight="1">
      <c r="B46" s="41"/>
      <c r="C46" s="37" t="s">
        <v>92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5" t="str">
        <f>E9</f>
        <v>100 - SO 100 Komunik - 100 - SO 100 Komunikace a...</v>
      </c>
      <c r="F47" s="366"/>
      <c r="G47" s="366"/>
      <c r="H47" s="366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07" t="s">
        <v>25</v>
      </c>
      <c r="J49" s="108" t="str">
        <f>IF(J12="","",J12)</f>
        <v>6.4.2017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07" t="s">
        <v>32</v>
      </c>
      <c r="J51" s="35" t="str">
        <f>E21</f>
        <v xml:space="preserve"> 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95</v>
      </c>
      <c r="D54" s="120"/>
      <c r="E54" s="120"/>
      <c r="F54" s="120"/>
      <c r="G54" s="120"/>
      <c r="H54" s="120"/>
      <c r="I54" s="131"/>
      <c r="J54" s="132" t="s">
        <v>96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97</v>
      </c>
      <c r="D56" s="42"/>
      <c r="E56" s="42"/>
      <c r="F56" s="42"/>
      <c r="G56" s="42"/>
      <c r="H56" s="42"/>
      <c r="I56" s="106"/>
      <c r="J56" s="116">
        <f>J86</f>
        <v>0</v>
      </c>
      <c r="K56" s="45"/>
      <c r="AU56" s="24" t="s">
        <v>98</v>
      </c>
    </row>
    <row r="57" spans="2:47" s="7" customFormat="1" ht="24.95" customHeight="1">
      <c r="B57" s="135"/>
      <c r="C57" s="136"/>
      <c r="D57" s="137" t="s">
        <v>99</v>
      </c>
      <c r="E57" s="138"/>
      <c r="F57" s="138"/>
      <c r="G57" s="138"/>
      <c r="H57" s="138"/>
      <c r="I57" s="139"/>
      <c r="J57" s="140">
        <f>J87</f>
        <v>0</v>
      </c>
      <c r="K57" s="141"/>
    </row>
    <row r="58" spans="2:47" s="8" customFormat="1" ht="19.899999999999999" customHeight="1">
      <c r="B58" s="142"/>
      <c r="C58" s="143"/>
      <c r="D58" s="144" t="s">
        <v>100</v>
      </c>
      <c r="E58" s="145"/>
      <c r="F58" s="145"/>
      <c r="G58" s="145"/>
      <c r="H58" s="145"/>
      <c r="I58" s="146"/>
      <c r="J58" s="147">
        <f>J88</f>
        <v>0</v>
      </c>
      <c r="K58" s="148"/>
    </row>
    <row r="59" spans="2:47" s="8" customFormat="1" ht="19.899999999999999" customHeight="1">
      <c r="B59" s="142"/>
      <c r="C59" s="143"/>
      <c r="D59" s="144" t="s">
        <v>101</v>
      </c>
      <c r="E59" s="145"/>
      <c r="F59" s="145"/>
      <c r="G59" s="145"/>
      <c r="H59" s="145"/>
      <c r="I59" s="146"/>
      <c r="J59" s="147">
        <f>J249</f>
        <v>0</v>
      </c>
      <c r="K59" s="148"/>
    </row>
    <row r="60" spans="2:47" s="8" customFormat="1" ht="19.899999999999999" customHeight="1">
      <c r="B60" s="142"/>
      <c r="C60" s="143"/>
      <c r="D60" s="144" t="s">
        <v>102</v>
      </c>
      <c r="E60" s="145"/>
      <c r="F60" s="145"/>
      <c r="G60" s="145"/>
      <c r="H60" s="145"/>
      <c r="I60" s="146"/>
      <c r="J60" s="147">
        <f>J251</f>
        <v>0</v>
      </c>
      <c r="K60" s="148"/>
    </row>
    <row r="61" spans="2:47" s="8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6"/>
      <c r="J61" s="147">
        <f>J314</f>
        <v>0</v>
      </c>
      <c r="K61" s="148"/>
    </row>
    <row r="62" spans="2:47" s="8" customFormat="1" ht="19.899999999999999" customHeight="1">
      <c r="B62" s="142"/>
      <c r="C62" s="143"/>
      <c r="D62" s="144" t="s">
        <v>104</v>
      </c>
      <c r="E62" s="145"/>
      <c r="F62" s="145"/>
      <c r="G62" s="145"/>
      <c r="H62" s="145"/>
      <c r="I62" s="146"/>
      <c r="J62" s="147">
        <f>J329</f>
        <v>0</v>
      </c>
      <c r="K62" s="148"/>
    </row>
    <row r="63" spans="2:47" s="8" customFormat="1" ht="19.899999999999999" customHeight="1">
      <c r="B63" s="142"/>
      <c r="C63" s="143"/>
      <c r="D63" s="144" t="s">
        <v>105</v>
      </c>
      <c r="E63" s="145"/>
      <c r="F63" s="145"/>
      <c r="G63" s="145"/>
      <c r="H63" s="145"/>
      <c r="I63" s="146"/>
      <c r="J63" s="147">
        <f>J410</f>
        <v>0</v>
      </c>
      <c r="K63" s="148"/>
    </row>
    <row r="64" spans="2:47" s="8" customFormat="1" ht="19.899999999999999" customHeight="1">
      <c r="B64" s="142"/>
      <c r="C64" s="143"/>
      <c r="D64" s="144" t="s">
        <v>106</v>
      </c>
      <c r="E64" s="145"/>
      <c r="F64" s="145"/>
      <c r="G64" s="145"/>
      <c r="H64" s="145"/>
      <c r="I64" s="146"/>
      <c r="J64" s="147">
        <f>J440</f>
        <v>0</v>
      </c>
      <c r="K64" s="148"/>
    </row>
    <row r="65" spans="2:12" s="7" customFormat="1" ht="24.95" customHeight="1">
      <c r="B65" s="135"/>
      <c r="C65" s="136"/>
      <c r="D65" s="137" t="s">
        <v>107</v>
      </c>
      <c r="E65" s="138"/>
      <c r="F65" s="138"/>
      <c r="G65" s="138"/>
      <c r="H65" s="138"/>
      <c r="I65" s="139"/>
      <c r="J65" s="140">
        <f>J442</f>
        <v>0</v>
      </c>
      <c r="K65" s="141"/>
    </row>
    <row r="66" spans="2:12" s="8" customFormat="1" ht="19.899999999999999" customHeight="1">
      <c r="B66" s="142"/>
      <c r="C66" s="143"/>
      <c r="D66" s="144" t="s">
        <v>108</v>
      </c>
      <c r="E66" s="145"/>
      <c r="F66" s="145"/>
      <c r="G66" s="145"/>
      <c r="H66" s="145"/>
      <c r="I66" s="146"/>
      <c r="J66" s="147">
        <f>J443</f>
        <v>0</v>
      </c>
      <c r="K66" s="148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06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27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28"/>
      <c r="J72" s="60"/>
      <c r="K72" s="60"/>
      <c r="L72" s="41"/>
    </row>
    <row r="73" spans="2:12" s="1" customFormat="1" ht="36.950000000000003" customHeight="1">
      <c r="B73" s="41"/>
      <c r="C73" s="61" t="s">
        <v>109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22.5" customHeight="1">
      <c r="B76" s="41"/>
      <c r="E76" s="359" t="str">
        <f>E7</f>
        <v>Staré Bohnice - Praha 8, Akce č. 999 229, 3. etapa_roz</v>
      </c>
      <c r="F76" s="360"/>
      <c r="G76" s="360"/>
      <c r="H76" s="360"/>
      <c r="L76" s="41"/>
    </row>
    <row r="77" spans="2:12" s="1" customFormat="1" ht="14.45" customHeight="1">
      <c r="B77" s="41"/>
      <c r="C77" s="63" t="s">
        <v>92</v>
      </c>
      <c r="L77" s="41"/>
    </row>
    <row r="78" spans="2:12" s="1" customFormat="1" ht="23.25" customHeight="1">
      <c r="B78" s="41"/>
      <c r="E78" s="329" t="str">
        <f>E9</f>
        <v>100 - SO 100 Komunik - 100 - SO 100 Komunikace a...</v>
      </c>
      <c r="F78" s="361"/>
      <c r="G78" s="361"/>
      <c r="H78" s="361"/>
      <c r="L78" s="41"/>
    </row>
    <row r="79" spans="2:12" s="1" customFormat="1" ht="6.95" customHeight="1">
      <c r="B79" s="41"/>
      <c r="L79" s="41"/>
    </row>
    <row r="80" spans="2:12" s="1" customFormat="1" ht="18" customHeight="1">
      <c r="B80" s="41"/>
      <c r="C80" s="63" t="s">
        <v>23</v>
      </c>
      <c r="F80" s="149" t="str">
        <f>F12</f>
        <v xml:space="preserve"> </v>
      </c>
      <c r="I80" s="150" t="s">
        <v>25</v>
      </c>
      <c r="J80" s="67" t="str">
        <f>IF(J12="","",J12)</f>
        <v>6.4.2017</v>
      </c>
      <c r="L80" s="41"/>
    </row>
    <row r="81" spans="2:65" s="1" customFormat="1" ht="6.95" customHeight="1">
      <c r="B81" s="41"/>
      <c r="L81" s="41"/>
    </row>
    <row r="82" spans="2:65" s="1" customFormat="1" ht="15">
      <c r="B82" s="41"/>
      <c r="C82" s="63" t="s">
        <v>27</v>
      </c>
      <c r="F82" s="149" t="str">
        <f>E15</f>
        <v xml:space="preserve"> </v>
      </c>
      <c r="I82" s="150" t="s">
        <v>32</v>
      </c>
      <c r="J82" s="149" t="str">
        <f>E21</f>
        <v xml:space="preserve"> </v>
      </c>
      <c r="L82" s="41"/>
    </row>
    <row r="83" spans="2:65" s="1" customFormat="1" ht="14.45" customHeight="1">
      <c r="B83" s="41"/>
      <c r="C83" s="63" t="s">
        <v>30</v>
      </c>
      <c r="F83" s="149" t="str">
        <f>IF(E18="","",E18)</f>
        <v/>
      </c>
      <c r="L83" s="41"/>
    </row>
    <row r="84" spans="2:65" s="1" customFormat="1" ht="10.35" customHeight="1">
      <c r="B84" s="41"/>
      <c r="L84" s="41"/>
    </row>
    <row r="85" spans="2:65" s="9" customFormat="1" ht="29.25" customHeight="1">
      <c r="B85" s="151"/>
      <c r="C85" s="152" t="s">
        <v>110</v>
      </c>
      <c r="D85" s="153" t="s">
        <v>54</v>
      </c>
      <c r="E85" s="153" t="s">
        <v>50</v>
      </c>
      <c r="F85" s="153" t="s">
        <v>111</v>
      </c>
      <c r="G85" s="153" t="s">
        <v>112</v>
      </c>
      <c r="H85" s="153" t="s">
        <v>113</v>
      </c>
      <c r="I85" s="154" t="s">
        <v>114</v>
      </c>
      <c r="J85" s="153" t="s">
        <v>96</v>
      </c>
      <c r="K85" s="155" t="s">
        <v>115</v>
      </c>
      <c r="L85" s="151"/>
      <c r="M85" s="73" t="s">
        <v>116</v>
      </c>
      <c r="N85" s="74" t="s">
        <v>39</v>
      </c>
      <c r="O85" s="74" t="s">
        <v>117</v>
      </c>
      <c r="P85" s="74" t="s">
        <v>118</v>
      </c>
      <c r="Q85" s="74" t="s">
        <v>119</v>
      </c>
      <c r="R85" s="74" t="s">
        <v>120</v>
      </c>
      <c r="S85" s="74" t="s">
        <v>121</v>
      </c>
      <c r="T85" s="75" t="s">
        <v>122</v>
      </c>
    </row>
    <row r="86" spans="2:65" s="1" customFormat="1" ht="29.25" customHeight="1">
      <c r="B86" s="41"/>
      <c r="C86" s="77" t="s">
        <v>97</v>
      </c>
      <c r="J86" s="156">
        <f>BK86</f>
        <v>0</v>
      </c>
      <c r="L86" s="41"/>
      <c r="M86" s="76"/>
      <c r="N86" s="68"/>
      <c r="O86" s="68"/>
      <c r="P86" s="157">
        <f>P87+P442</f>
        <v>0</v>
      </c>
      <c r="Q86" s="68"/>
      <c r="R86" s="157">
        <f>R87+R442</f>
        <v>29.050125000000001</v>
      </c>
      <c r="S86" s="68"/>
      <c r="T86" s="158">
        <f>T87+T442</f>
        <v>0</v>
      </c>
      <c r="AT86" s="24" t="s">
        <v>68</v>
      </c>
      <c r="AU86" s="24" t="s">
        <v>98</v>
      </c>
      <c r="BK86" s="159">
        <f>BK87+BK442</f>
        <v>0</v>
      </c>
    </row>
    <row r="87" spans="2:65" s="10" customFormat="1" ht="37.35" customHeight="1">
      <c r="B87" s="160"/>
      <c r="D87" s="161" t="s">
        <v>68</v>
      </c>
      <c r="E87" s="162" t="s">
        <v>123</v>
      </c>
      <c r="F87" s="162" t="s">
        <v>124</v>
      </c>
      <c r="I87" s="163"/>
      <c r="J87" s="164">
        <f>BK87</f>
        <v>0</v>
      </c>
      <c r="L87" s="160"/>
      <c r="M87" s="165"/>
      <c r="N87" s="166"/>
      <c r="O87" s="166"/>
      <c r="P87" s="167">
        <f>P88+P249+P251+P314+P329+P410+P440</f>
        <v>0</v>
      </c>
      <c r="Q87" s="166"/>
      <c r="R87" s="167">
        <f>R88+R249+R251+R314+R329+R410+R440</f>
        <v>29.050125000000001</v>
      </c>
      <c r="S87" s="166"/>
      <c r="T87" s="168">
        <f>T88+T249+T251+T314+T329+T410+T440</f>
        <v>0</v>
      </c>
      <c r="AR87" s="161" t="s">
        <v>77</v>
      </c>
      <c r="AT87" s="169" t="s">
        <v>68</v>
      </c>
      <c r="AU87" s="169" t="s">
        <v>69</v>
      </c>
      <c r="AY87" s="161" t="s">
        <v>125</v>
      </c>
      <c r="BK87" s="170">
        <f>BK88+BK249+BK251+BK314+BK329+BK410+BK440</f>
        <v>0</v>
      </c>
    </row>
    <row r="88" spans="2:65" s="10" customFormat="1" ht="19.899999999999999" customHeight="1">
      <c r="B88" s="160"/>
      <c r="D88" s="171" t="s">
        <v>68</v>
      </c>
      <c r="E88" s="172" t="s">
        <v>77</v>
      </c>
      <c r="F88" s="172" t="s">
        <v>126</v>
      </c>
      <c r="I88" s="163"/>
      <c r="J88" s="173">
        <f>BK88</f>
        <v>0</v>
      </c>
      <c r="L88" s="160"/>
      <c r="M88" s="165"/>
      <c r="N88" s="166"/>
      <c r="O88" s="166"/>
      <c r="P88" s="167">
        <f>SUM(P89:P248)</f>
        <v>0</v>
      </c>
      <c r="Q88" s="166"/>
      <c r="R88" s="167">
        <f>SUM(R89:R248)</f>
        <v>0</v>
      </c>
      <c r="S88" s="166"/>
      <c r="T88" s="168">
        <f>SUM(T89:T248)</f>
        <v>0</v>
      </c>
      <c r="AR88" s="161" t="s">
        <v>77</v>
      </c>
      <c r="AT88" s="169" t="s">
        <v>68</v>
      </c>
      <c r="AU88" s="169" t="s">
        <v>77</v>
      </c>
      <c r="AY88" s="161" t="s">
        <v>125</v>
      </c>
      <c r="BK88" s="170">
        <f>SUM(BK89:BK248)</f>
        <v>0</v>
      </c>
    </row>
    <row r="89" spans="2:65" s="1" customFormat="1" ht="22.5" customHeight="1">
      <c r="B89" s="174"/>
      <c r="C89" s="175" t="s">
        <v>77</v>
      </c>
      <c r="D89" s="175" t="s">
        <v>127</v>
      </c>
      <c r="E89" s="176" t="s">
        <v>128</v>
      </c>
      <c r="F89" s="177" t="s">
        <v>129</v>
      </c>
      <c r="G89" s="178" t="s">
        <v>130</v>
      </c>
      <c r="H89" s="179">
        <v>9</v>
      </c>
      <c r="I89" s="180"/>
      <c r="J89" s="181">
        <f>ROUND(I89*H89,2)</f>
        <v>0</v>
      </c>
      <c r="K89" s="177" t="s">
        <v>5</v>
      </c>
      <c r="L89" s="41"/>
      <c r="M89" s="182" t="s">
        <v>5</v>
      </c>
      <c r="N89" s="183" t="s">
        <v>40</v>
      </c>
      <c r="O89" s="42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AR89" s="24" t="s">
        <v>131</v>
      </c>
      <c r="AT89" s="24" t="s">
        <v>127</v>
      </c>
      <c r="AU89" s="24" t="s">
        <v>79</v>
      </c>
      <c r="AY89" s="24" t="s">
        <v>125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4" t="s">
        <v>77</v>
      </c>
      <c r="BK89" s="186">
        <f>ROUND(I89*H89,2)</f>
        <v>0</v>
      </c>
      <c r="BL89" s="24" t="s">
        <v>131</v>
      </c>
      <c r="BM89" s="24" t="s">
        <v>79</v>
      </c>
    </row>
    <row r="90" spans="2:65" s="11" customFormat="1" ht="27">
      <c r="B90" s="187"/>
      <c r="D90" s="188" t="s">
        <v>132</v>
      </c>
      <c r="E90" s="189" t="s">
        <v>5</v>
      </c>
      <c r="F90" s="190" t="s">
        <v>133</v>
      </c>
      <c r="H90" s="191" t="s">
        <v>5</v>
      </c>
      <c r="I90" s="192"/>
      <c r="L90" s="187"/>
      <c r="M90" s="193"/>
      <c r="N90" s="194"/>
      <c r="O90" s="194"/>
      <c r="P90" s="194"/>
      <c r="Q90" s="194"/>
      <c r="R90" s="194"/>
      <c r="S90" s="194"/>
      <c r="T90" s="195"/>
      <c r="AT90" s="191" t="s">
        <v>132</v>
      </c>
      <c r="AU90" s="191" t="s">
        <v>79</v>
      </c>
      <c r="AV90" s="11" t="s">
        <v>77</v>
      </c>
      <c r="AW90" s="11" t="s">
        <v>33</v>
      </c>
      <c r="AX90" s="11" t="s">
        <v>69</v>
      </c>
      <c r="AY90" s="191" t="s">
        <v>125</v>
      </c>
    </row>
    <row r="91" spans="2:65" s="11" customFormat="1" ht="27">
      <c r="B91" s="187"/>
      <c r="D91" s="188" t="s">
        <v>132</v>
      </c>
      <c r="E91" s="189" t="s">
        <v>5</v>
      </c>
      <c r="F91" s="190" t="s">
        <v>134</v>
      </c>
      <c r="H91" s="191" t="s">
        <v>5</v>
      </c>
      <c r="I91" s="192"/>
      <c r="L91" s="187"/>
      <c r="M91" s="193"/>
      <c r="N91" s="194"/>
      <c r="O91" s="194"/>
      <c r="P91" s="194"/>
      <c r="Q91" s="194"/>
      <c r="R91" s="194"/>
      <c r="S91" s="194"/>
      <c r="T91" s="195"/>
      <c r="AT91" s="191" t="s">
        <v>132</v>
      </c>
      <c r="AU91" s="191" t="s">
        <v>79</v>
      </c>
      <c r="AV91" s="11" t="s">
        <v>77</v>
      </c>
      <c r="AW91" s="11" t="s">
        <v>33</v>
      </c>
      <c r="AX91" s="11" t="s">
        <v>69</v>
      </c>
      <c r="AY91" s="191" t="s">
        <v>125</v>
      </c>
    </row>
    <row r="92" spans="2:65" s="11" customFormat="1" ht="27">
      <c r="B92" s="187"/>
      <c r="D92" s="188" t="s">
        <v>132</v>
      </c>
      <c r="E92" s="189" t="s">
        <v>5</v>
      </c>
      <c r="F92" s="190" t="s">
        <v>135</v>
      </c>
      <c r="H92" s="191" t="s">
        <v>5</v>
      </c>
      <c r="I92" s="192"/>
      <c r="L92" s="187"/>
      <c r="M92" s="193"/>
      <c r="N92" s="194"/>
      <c r="O92" s="194"/>
      <c r="P92" s="194"/>
      <c r="Q92" s="194"/>
      <c r="R92" s="194"/>
      <c r="S92" s="194"/>
      <c r="T92" s="195"/>
      <c r="AT92" s="191" t="s">
        <v>132</v>
      </c>
      <c r="AU92" s="191" t="s">
        <v>79</v>
      </c>
      <c r="AV92" s="11" t="s">
        <v>77</v>
      </c>
      <c r="AW92" s="11" t="s">
        <v>33</v>
      </c>
      <c r="AX92" s="11" t="s">
        <v>69</v>
      </c>
      <c r="AY92" s="191" t="s">
        <v>125</v>
      </c>
    </row>
    <row r="93" spans="2:65" s="12" customFormat="1">
      <c r="B93" s="196"/>
      <c r="D93" s="188" t="s">
        <v>132</v>
      </c>
      <c r="E93" s="197" t="s">
        <v>5</v>
      </c>
      <c r="F93" s="198" t="s">
        <v>136</v>
      </c>
      <c r="H93" s="199">
        <v>9</v>
      </c>
      <c r="I93" s="200"/>
      <c r="L93" s="196"/>
      <c r="M93" s="201"/>
      <c r="N93" s="202"/>
      <c r="O93" s="202"/>
      <c r="P93" s="202"/>
      <c r="Q93" s="202"/>
      <c r="R93" s="202"/>
      <c r="S93" s="202"/>
      <c r="T93" s="203"/>
      <c r="AT93" s="197" t="s">
        <v>132</v>
      </c>
      <c r="AU93" s="197" t="s">
        <v>79</v>
      </c>
      <c r="AV93" s="12" t="s">
        <v>79</v>
      </c>
      <c r="AW93" s="12" t="s">
        <v>33</v>
      </c>
      <c r="AX93" s="12" t="s">
        <v>69</v>
      </c>
      <c r="AY93" s="197" t="s">
        <v>125</v>
      </c>
    </row>
    <row r="94" spans="2:65" s="13" customFormat="1">
      <c r="B94" s="204"/>
      <c r="D94" s="205" t="s">
        <v>132</v>
      </c>
      <c r="E94" s="206" t="s">
        <v>5</v>
      </c>
      <c r="F94" s="207" t="s">
        <v>137</v>
      </c>
      <c r="H94" s="208">
        <v>9</v>
      </c>
      <c r="I94" s="209"/>
      <c r="L94" s="204"/>
      <c r="M94" s="210"/>
      <c r="N94" s="211"/>
      <c r="O94" s="211"/>
      <c r="P94" s="211"/>
      <c r="Q94" s="211"/>
      <c r="R94" s="211"/>
      <c r="S94" s="211"/>
      <c r="T94" s="212"/>
      <c r="AT94" s="213" t="s">
        <v>132</v>
      </c>
      <c r="AU94" s="213" t="s">
        <v>79</v>
      </c>
      <c r="AV94" s="13" t="s">
        <v>131</v>
      </c>
      <c r="AW94" s="13" t="s">
        <v>33</v>
      </c>
      <c r="AX94" s="13" t="s">
        <v>77</v>
      </c>
      <c r="AY94" s="213" t="s">
        <v>125</v>
      </c>
    </row>
    <row r="95" spans="2:65" s="1" customFormat="1" ht="22.5" customHeight="1">
      <c r="B95" s="174"/>
      <c r="C95" s="175" t="s">
        <v>79</v>
      </c>
      <c r="D95" s="175" t="s">
        <v>127</v>
      </c>
      <c r="E95" s="176" t="s">
        <v>138</v>
      </c>
      <c r="F95" s="177" t="s">
        <v>139</v>
      </c>
      <c r="G95" s="178" t="s">
        <v>140</v>
      </c>
      <c r="H95" s="179">
        <v>1.64</v>
      </c>
      <c r="I95" s="180"/>
      <c r="J95" s="181">
        <f>ROUND(I95*H95,2)</f>
        <v>0</v>
      </c>
      <c r="K95" s="177" t="s">
        <v>141</v>
      </c>
      <c r="L95" s="41"/>
      <c r="M95" s="182" t="s">
        <v>5</v>
      </c>
      <c r="N95" s="183" t="s">
        <v>40</v>
      </c>
      <c r="O95" s="42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AR95" s="24" t="s">
        <v>131</v>
      </c>
      <c r="AT95" s="24" t="s">
        <v>127</v>
      </c>
      <c r="AU95" s="24" t="s">
        <v>79</v>
      </c>
      <c r="AY95" s="24" t="s">
        <v>125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24" t="s">
        <v>77</v>
      </c>
      <c r="BK95" s="186">
        <f>ROUND(I95*H95,2)</f>
        <v>0</v>
      </c>
      <c r="BL95" s="24" t="s">
        <v>131</v>
      </c>
      <c r="BM95" s="24" t="s">
        <v>131</v>
      </c>
    </row>
    <row r="96" spans="2:65" s="12" customFormat="1">
      <c r="B96" s="196"/>
      <c r="D96" s="188" t="s">
        <v>132</v>
      </c>
      <c r="E96" s="197" t="s">
        <v>5</v>
      </c>
      <c r="F96" s="198" t="s">
        <v>142</v>
      </c>
      <c r="H96" s="199">
        <v>1.64</v>
      </c>
      <c r="I96" s="200"/>
      <c r="L96" s="196"/>
      <c r="M96" s="201"/>
      <c r="N96" s="202"/>
      <c r="O96" s="202"/>
      <c r="P96" s="202"/>
      <c r="Q96" s="202"/>
      <c r="R96" s="202"/>
      <c r="S96" s="202"/>
      <c r="T96" s="203"/>
      <c r="AT96" s="197" t="s">
        <v>132</v>
      </c>
      <c r="AU96" s="197" t="s">
        <v>79</v>
      </c>
      <c r="AV96" s="12" t="s">
        <v>79</v>
      </c>
      <c r="AW96" s="12" t="s">
        <v>33</v>
      </c>
      <c r="AX96" s="12" t="s">
        <v>69</v>
      </c>
      <c r="AY96" s="197" t="s">
        <v>125</v>
      </c>
    </row>
    <row r="97" spans="2:65" s="13" customFormat="1">
      <c r="B97" s="204"/>
      <c r="D97" s="205" t="s">
        <v>132</v>
      </c>
      <c r="E97" s="206" t="s">
        <v>5</v>
      </c>
      <c r="F97" s="207" t="s">
        <v>137</v>
      </c>
      <c r="H97" s="208">
        <v>1.64</v>
      </c>
      <c r="I97" s="209"/>
      <c r="L97" s="204"/>
      <c r="M97" s="210"/>
      <c r="N97" s="211"/>
      <c r="O97" s="211"/>
      <c r="P97" s="211"/>
      <c r="Q97" s="211"/>
      <c r="R97" s="211"/>
      <c r="S97" s="211"/>
      <c r="T97" s="212"/>
      <c r="AT97" s="213" t="s">
        <v>132</v>
      </c>
      <c r="AU97" s="213" t="s">
        <v>79</v>
      </c>
      <c r="AV97" s="13" t="s">
        <v>131</v>
      </c>
      <c r="AW97" s="13" t="s">
        <v>33</v>
      </c>
      <c r="AX97" s="13" t="s">
        <v>77</v>
      </c>
      <c r="AY97" s="213" t="s">
        <v>125</v>
      </c>
    </row>
    <row r="98" spans="2:65" s="1" customFormat="1" ht="31.5" customHeight="1">
      <c r="B98" s="174"/>
      <c r="C98" s="175" t="s">
        <v>143</v>
      </c>
      <c r="D98" s="175" t="s">
        <v>127</v>
      </c>
      <c r="E98" s="176" t="s">
        <v>144</v>
      </c>
      <c r="F98" s="177" t="s">
        <v>145</v>
      </c>
      <c r="G98" s="178" t="s">
        <v>146</v>
      </c>
      <c r="H98" s="179">
        <v>36</v>
      </c>
      <c r="I98" s="180"/>
      <c r="J98" s="181">
        <f>ROUND(I98*H98,2)</f>
        <v>0</v>
      </c>
      <c r="K98" s="177" t="s">
        <v>141</v>
      </c>
      <c r="L98" s="41"/>
      <c r="M98" s="182" t="s">
        <v>5</v>
      </c>
      <c r="N98" s="183" t="s">
        <v>40</v>
      </c>
      <c r="O98" s="42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AR98" s="24" t="s">
        <v>131</v>
      </c>
      <c r="AT98" s="24" t="s">
        <v>127</v>
      </c>
      <c r="AU98" s="24" t="s">
        <v>79</v>
      </c>
      <c r="AY98" s="24" t="s">
        <v>125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24" t="s">
        <v>77</v>
      </c>
      <c r="BK98" s="186">
        <f>ROUND(I98*H98,2)</f>
        <v>0</v>
      </c>
      <c r="BL98" s="24" t="s">
        <v>131</v>
      </c>
      <c r="BM98" s="24" t="s">
        <v>147</v>
      </c>
    </row>
    <row r="99" spans="2:65" s="12" customFormat="1">
      <c r="B99" s="196"/>
      <c r="D99" s="188" t="s">
        <v>132</v>
      </c>
      <c r="E99" s="197" t="s">
        <v>5</v>
      </c>
      <c r="F99" s="198" t="s">
        <v>148</v>
      </c>
      <c r="H99" s="199">
        <v>36</v>
      </c>
      <c r="I99" s="200"/>
      <c r="L99" s="196"/>
      <c r="M99" s="201"/>
      <c r="N99" s="202"/>
      <c r="O99" s="202"/>
      <c r="P99" s="202"/>
      <c r="Q99" s="202"/>
      <c r="R99" s="202"/>
      <c r="S99" s="202"/>
      <c r="T99" s="203"/>
      <c r="AT99" s="197" t="s">
        <v>132</v>
      </c>
      <c r="AU99" s="197" t="s">
        <v>79</v>
      </c>
      <c r="AV99" s="12" t="s">
        <v>79</v>
      </c>
      <c r="AW99" s="12" t="s">
        <v>33</v>
      </c>
      <c r="AX99" s="12" t="s">
        <v>69</v>
      </c>
      <c r="AY99" s="197" t="s">
        <v>125</v>
      </c>
    </row>
    <row r="100" spans="2:65" s="13" customFormat="1">
      <c r="B100" s="204"/>
      <c r="D100" s="205" t="s">
        <v>132</v>
      </c>
      <c r="E100" s="206" t="s">
        <v>5</v>
      </c>
      <c r="F100" s="207" t="s">
        <v>137</v>
      </c>
      <c r="H100" s="208">
        <v>36</v>
      </c>
      <c r="I100" s="209"/>
      <c r="L100" s="204"/>
      <c r="M100" s="210"/>
      <c r="N100" s="211"/>
      <c r="O100" s="211"/>
      <c r="P100" s="211"/>
      <c r="Q100" s="211"/>
      <c r="R100" s="211"/>
      <c r="S100" s="211"/>
      <c r="T100" s="212"/>
      <c r="AT100" s="213" t="s">
        <v>132</v>
      </c>
      <c r="AU100" s="213" t="s">
        <v>79</v>
      </c>
      <c r="AV100" s="13" t="s">
        <v>131</v>
      </c>
      <c r="AW100" s="13" t="s">
        <v>33</v>
      </c>
      <c r="AX100" s="13" t="s">
        <v>77</v>
      </c>
      <c r="AY100" s="213" t="s">
        <v>125</v>
      </c>
    </row>
    <row r="101" spans="2:65" s="1" customFormat="1" ht="22.5" customHeight="1">
      <c r="B101" s="174"/>
      <c r="C101" s="175" t="s">
        <v>131</v>
      </c>
      <c r="D101" s="175" t="s">
        <v>127</v>
      </c>
      <c r="E101" s="176" t="s">
        <v>149</v>
      </c>
      <c r="F101" s="177" t="s">
        <v>150</v>
      </c>
      <c r="G101" s="178" t="s">
        <v>146</v>
      </c>
      <c r="H101" s="179">
        <v>740</v>
      </c>
      <c r="I101" s="180"/>
      <c r="J101" s="181">
        <f>ROUND(I101*H101,2)</f>
        <v>0</v>
      </c>
      <c r="K101" s="177" t="s">
        <v>141</v>
      </c>
      <c r="L101" s="41"/>
      <c r="M101" s="182" t="s">
        <v>5</v>
      </c>
      <c r="N101" s="183" t="s">
        <v>40</v>
      </c>
      <c r="O101" s="42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AR101" s="24" t="s">
        <v>131</v>
      </c>
      <c r="AT101" s="24" t="s">
        <v>127</v>
      </c>
      <c r="AU101" s="24" t="s">
        <v>79</v>
      </c>
      <c r="AY101" s="24" t="s">
        <v>125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24" t="s">
        <v>77</v>
      </c>
      <c r="BK101" s="186">
        <f>ROUND(I101*H101,2)</f>
        <v>0</v>
      </c>
      <c r="BL101" s="24" t="s">
        <v>131</v>
      </c>
      <c r="BM101" s="24" t="s">
        <v>151</v>
      </c>
    </row>
    <row r="102" spans="2:65" s="12" customFormat="1">
      <c r="B102" s="196"/>
      <c r="D102" s="188" t="s">
        <v>132</v>
      </c>
      <c r="E102" s="197" t="s">
        <v>5</v>
      </c>
      <c r="F102" s="198" t="s">
        <v>152</v>
      </c>
      <c r="H102" s="199">
        <v>495</v>
      </c>
      <c r="I102" s="200"/>
      <c r="L102" s="196"/>
      <c r="M102" s="201"/>
      <c r="N102" s="202"/>
      <c r="O102" s="202"/>
      <c r="P102" s="202"/>
      <c r="Q102" s="202"/>
      <c r="R102" s="202"/>
      <c r="S102" s="202"/>
      <c r="T102" s="203"/>
      <c r="AT102" s="197" t="s">
        <v>132</v>
      </c>
      <c r="AU102" s="197" t="s">
        <v>79</v>
      </c>
      <c r="AV102" s="12" t="s">
        <v>79</v>
      </c>
      <c r="AW102" s="12" t="s">
        <v>33</v>
      </c>
      <c r="AX102" s="12" t="s">
        <v>69</v>
      </c>
      <c r="AY102" s="197" t="s">
        <v>125</v>
      </c>
    </row>
    <row r="103" spans="2:65" s="12" customFormat="1">
      <c r="B103" s="196"/>
      <c r="D103" s="188" t="s">
        <v>132</v>
      </c>
      <c r="E103" s="197" t="s">
        <v>5</v>
      </c>
      <c r="F103" s="198" t="s">
        <v>153</v>
      </c>
      <c r="H103" s="199">
        <v>245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132</v>
      </c>
      <c r="AU103" s="197" t="s">
        <v>79</v>
      </c>
      <c r="AV103" s="12" t="s">
        <v>79</v>
      </c>
      <c r="AW103" s="12" t="s">
        <v>33</v>
      </c>
      <c r="AX103" s="12" t="s">
        <v>69</v>
      </c>
      <c r="AY103" s="197" t="s">
        <v>125</v>
      </c>
    </row>
    <row r="104" spans="2:65" s="13" customFormat="1">
      <c r="B104" s="204"/>
      <c r="D104" s="205" t="s">
        <v>132</v>
      </c>
      <c r="E104" s="206" t="s">
        <v>5</v>
      </c>
      <c r="F104" s="207" t="s">
        <v>137</v>
      </c>
      <c r="H104" s="208">
        <v>740</v>
      </c>
      <c r="I104" s="209"/>
      <c r="L104" s="204"/>
      <c r="M104" s="210"/>
      <c r="N104" s="211"/>
      <c r="O104" s="211"/>
      <c r="P104" s="211"/>
      <c r="Q104" s="211"/>
      <c r="R104" s="211"/>
      <c r="S104" s="211"/>
      <c r="T104" s="212"/>
      <c r="AT104" s="213" t="s">
        <v>132</v>
      </c>
      <c r="AU104" s="213" t="s">
        <v>79</v>
      </c>
      <c r="AV104" s="13" t="s">
        <v>131</v>
      </c>
      <c r="AW104" s="13" t="s">
        <v>33</v>
      </c>
      <c r="AX104" s="13" t="s">
        <v>77</v>
      </c>
      <c r="AY104" s="213" t="s">
        <v>125</v>
      </c>
    </row>
    <row r="105" spans="2:65" s="1" customFormat="1" ht="22.5" customHeight="1">
      <c r="B105" s="174"/>
      <c r="C105" s="175" t="s">
        <v>154</v>
      </c>
      <c r="D105" s="175" t="s">
        <v>127</v>
      </c>
      <c r="E105" s="176" t="s">
        <v>155</v>
      </c>
      <c r="F105" s="177" t="s">
        <v>156</v>
      </c>
      <c r="G105" s="178" t="s">
        <v>146</v>
      </c>
      <c r="H105" s="179">
        <v>86</v>
      </c>
      <c r="I105" s="180"/>
      <c r="J105" s="181">
        <f>ROUND(I105*H105,2)</f>
        <v>0</v>
      </c>
      <c r="K105" s="177" t="s">
        <v>141</v>
      </c>
      <c r="L105" s="41"/>
      <c r="M105" s="182" t="s">
        <v>5</v>
      </c>
      <c r="N105" s="183" t="s">
        <v>40</v>
      </c>
      <c r="O105" s="42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AR105" s="24" t="s">
        <v>131</v>
      </c>
      <c r="AT105" s="24" t="s">
        <v>127</v>
      </c>
      <c r="AU105" s="24" t="s">
        <v>79</v>
      </c>
      <c r="AY105" s="24" t="s">
        <v>125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24" t="s">
        <v>77</v>
      </c>
      <c r="BK105" s="186">
        <f>ROUND(I105*H105,2)</f>
        <v>0</v>
      </c>
      <c r="BL105" s="24" t="s">
        <v>131</v>
      </c>
      <c r="BM105" s="24" t="s">
        <v>157</v>
      </c>
    </row>
    <row r="106" spans="2:65" s="12" customFormat="1">
      <c r="B106" s="196"/>
      <c r="D106" s="188" t="s">
        <v>132</v>
      </c>
      <c r="E106" s="197" t="s">
        <v>5</v>
      </c>
      <c r="F106" s="198" t="s">
        <v>158</v>
      </c>
      <c r="H106" s="199">
        <v>86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132</v>
      </c>
      <c r="AU106" s="197" t="s">
        <v>79</v>
      </c>
      <c r="AV106" s="12" t="s">
        <v>79</v>
      </c>
      <c r="AW106" s="12" t="s">
        <v>33</v>
      </c>
      <c r="AX106" s="12" t="s">
        <v>69</v>
      </c>
      <c r="AY106" s="197" t="s">
        <v>125</v>
      </c>
    </row>
    <row r="107" spans="2:65" s="13" customFormat="1">
      <c r="B107" s="204"/>
      <c r="D107" s="205" t="s">
        <v>132</v>
      </c>
      <c r="E107" s="206" t="s">
        <v>5</v>
      </c>
      <c r="F107" s="207" t="s">
        <v>137</v>
      </c>
      <c r="H107" s="208">
        <v>86</v>
      </c>
      <c r="I107" s="209"/>
      <c r="L107" s="204"/>
      <c r="M107" s="210"/>
      <c r="N107" s="211"/>
      <c r="O107" s="211"/>
      <c r="P107" s="211"/>
      <c r="Q107" s="211"/>
      <c r="R107" s="211"/>
      <c r="S107" s="211"/>
      <c r="T107" s="212"/>
      <c r="AT107" s="213" t="s">
        <v>132</v>
      </c>
      <c r="AU107" s="213" t="s">
        <v>79</v>
      </c>
      <c r="AV107" s="13" t="s">
        <v>131</v>
      </c>
      <c r="AW107" s="13" t="s">
        <v>33</v>
      </c>
      <c r="AX107" s="13" t="s">
        <v>77</v>
      </c>
      <c r="AY107" s="213" t="s">
        <v>125</v>
      </c>
    </row>
    <row r="108" spans="2:65" s="1" customFormat="1" ht="22.5" customHeight="1">
      <c r="B108" s="174"/>
      <c r="C108" s="175" t="s">
        <v>147</v>
      </c>
      <c r="D108" s="175" t="s">
        <v>127</v>
      </c>
      <c r="E108" s="176" t="s">
        <v>159</v>
      </c>
      <c r="F108" s="177" t="s">
        <v>160</v>
      </c>
      <c r="G108" s="178" t="s">
        <v>146</v>
      </c>
      <c r="H108" s="179">
        <v>4717</v>
      </c>
      <c r="I108" s="180"/>
      <c r="J108" s="181">
        <f>ROUND(I108*H108,2)</f>
        <v>0</v>
      </c>
      <c r="K108" s="177" t="s">
        <v>141</v>
      </c>
      <c r="L108" s="41"/>
      <c r="M108" s="182" t="s">
        <v>5</v>
      </c>
      <c r="N108" s="183" t="s">
        <v>40</v>
      </c>
      <c r="O108" s="42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AR108" s="24" t="s">
        <v>131</v>
      </c>
      <c r="AT108" s="24" t="s">
        <v>127</v>
      </c>
      <c r="AU108" s="24" t="s">
        <v>79</v>
      </c>
      <c r="AY108" s="24" t="s">
        <v>125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24" t="s">
        <v>77</v>
      </c>
      <c r="BK108" s="186">
        <f>ROUND(I108*H108,2)</f>
        <v>0</v>
      </c>
      <c r="BL108" s="24" t="s">
        <v>131</v>
      </c>
      <c r="BM108" s="24" t="s">
        <v>161</v>
      </c>
    </row>
    <row r="109" spans="2:65" s="12" customFormat="1">
      <c r="B109" s="196"/>
      <c r="D109" s="188" t="s">
        <v>132</v>
      </c>
      <c r="E109" s="197" t="s">
        <v>5</v>
      </c>
      <c r="F109" s="198" t="s">
        <v>162</v>
      </c>
      <c r="H109" s="199">
        <v>3253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132</v>
      </c>
      <c r="AU109" s="197" t="s">
        <v>79</v>
      </c>
      <c r="AV109" s="12" t="s">
        <v>79</v>
      </c>
      <c r="AW109" s="12" t="s">
        <v>33</v>
      </c>
      <c r="AX109" s="12" t="s">
        <v>69</v>
      </c>
      <c r="AY109" s="197" t="s">
        <v>125</v>
      </c>
    </row>
    <row r="110" spans="2:65" s="12" customFormat="1">
      <c r="B110" s="196"/>
      <c r="D110" s="188" t="s">
        <v>132</v>
      </c>
      <c r="E110" s="197" t="s">
        <v>5</v>
      </c>
      <c r="F110" s="198" t="s">
        <v>163</v>
      </c>
      <c r="H110" s="199">
        <v>724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132</v>
      </c>
      <c r="AU110" s="197" t="s">
        <v>79</v>
      </c>
      <c r="AV110" s="12" t="s">
        <v>79</v>
      </c>
      <c r="AW110" s="12" t="s">
        <v>33</v>
      </c>
      <c r="AX110" s="12" t="s">
        <v>69</v>
      </c>
      <c r="AY110" s="197" t="s">
        <v>125</v>
      </c>
    </row>
    <row r="111" spans="2:65" s="12" customFormat="1">
      <c r="B111" s="196"/>
      <c r="D111" s="188" t="s">
        <v>132</v>
      </c>
      <c r="E111" s="197" t="s">
        <v>5</v>
      </c>
      <c r="F111" s="198" t="s">
        <v>152</v>
      </c>
      <c r="H111" s="199">
        <v>495</v>
      </c>
      <c r="I111" s="200"/>
      <c r="L111" s="196"/>
      <c r="M111" s="201"/>
      <c r="N111" s="202"/>
      <c r="O111" s="202"/>
      <c r="P111" s="202"/>
      <c r="Q111" s="202"/>
      <c r="R111" s="202"/>
      <c r="S111" s="202"/>
      <c r="T111" s="203"/>
      <c r="AT111" s="197" t="s">
        <v>132</v>
      </c>
      <c r="AU111" s="197" t="s">
        <v>79</v>
      </c>
      <c r="AV111" s="12" t="s">
        <v>79</v>
      </c>
      <c r="AW111" s="12" t="s">
        <v>33</v>
      </c>
      <c r="AX111" s="12" t="s">
        <v>69</v>
      </c>
      <c r="AY111" s="197" t="s">
        <v>125</v>
      </c>
    </row>
    <row r="112" spans="2:65" s="12" customFormat="1">
      <c r="B112" s="196"/>
      <c r="D112" s="188" t="s">
        <v>132</v>
      </c>
      <c r="E112" s="197" t="s">
        <v>5</v>
      </c>
      <c r="F112" s="198" t="s">
        <v>153</v>
      </c>
      <c r="H112" s="199">
        <v>245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132</v>
      </c>
      <c r="AU112" s="197" t="s">
        <v>79</v>
      </c>
      <c r="AV112" s="12" t="s">
        <v>79</v>
      </c>
      <c r="AW112" s="12" t="s">
        <v>33</v>
      </c>
      <c r="AX112" s="12" t="s">
        <v>69</v>
      </c>
      <c r="AY112" s="197" t="s">
        <v>125</v>
      </c>
    </row>
    <row r="113" spans="2:65" s="13" customFormat="1">
      <c r="B113" s="204"/>
      <c r="D113" s="205" t="s">
        <v>132</v>
      </c>
      <c r="E113" s="206" t="s">
        <v>5</v>
      </c>
      <c r="F113" s="207" t="s">
        <v>137</v>
      </c>
      <c r="H113" s="208">
        <v>4717</v>
      </c>
      <c r="I113" s="209"/>
      <c r="L113" s="204"/>
      <c r="M113" s="210"/>
      <c r="N113" s="211"/>
      <c r="O113" s="211"/>
      <c r="P113" s="211"/>
      <c r="Q113" s="211"/>
      <c r="R113" s="211"/>
      <c r="S113" s="211"/>
      <c r="T113" s="212"/>
      <c r="AT113" s="213" t="s">
        <v>132</v>
      </c>
      <c r="AU113" s="213" t="s">
        <v>79</v>
      </c>
      <c r="AV113" s="13" t="s">
        <v>131</v>
      </c>
      <c r="AW113" s="13" t="s">
        <v>33</v>
      </c>
      <c r="AX113" s="13" t="s">
        <v>77</v>
      </c>
      <c r="AY113" s="213" t="s">
        <v>125</v>
      </c>
    </row>
    <row r="114" spans="2:65" s="1" customFormat="1" ht="22.5" customHeight="1">
      <c r="B114" s="174"/>
      <c r="C114" s="175" t="s">
        <v>164</v>
      </c>
      <c r="D114" s="175" t="s">
        <v>127</v>
      </c>
      <c r="E114" s="176" t="s">
        <v>165</v>
      </c>
      <c r="F114" s="177" t="s">
        <v>166</v>
      </c>
      <c r="G114" s="178" t="s">
        <v>146</v>
      </c>
      <c r="H114" s="179">
        <v>3977</v>
      </c>
      <c r="I114" s="180"/>
      <c r="J114" s="181">
        <f>ROUND(I114*H114,2)</f>
        <v>0</v>
      </c>
      <c r="K114" s="177" t="s">
        <v>141</v>
      </c>
      <c r="L114" s="41"/>
      <c r="M114" s="182" t="s">
        <v>5</v>
      </c>
      <c r="N114" s="183" t="s">
        <v>40</v>
      </c>
      <c r="O114" s="42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AR114" s="24" t="s">
        <v>131</v>
      </c>
      <c r="AT114" s="24" t="s">
        <v>127</v>
      </c>
      <c r="AU114" s="24" t="s">
        <v>79</v>
      </c>
      <c r="AY114" s="24" t="s">
        <v>125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24" t="s">
        <v>77</v>
      </c>
      <c r="BK114" s="186">
        <f>ROUND(I114*H114,2)</f>
        <v>0</v>
      </c>
      <c r="BL114" s="24" t="s">
        <v>131</v>
      </c>
      <c r="BM114" s="24" t="s">
        <v>167</v>
      </c>
    </row>
    <row r="115" spans="2:65" s="12" customFormat="1">
      <c r="B115" s="196"/>
      <c r="D115" s="188" t="s">
        <v>132</v>
      </c>
      <c r="E115" s="197" t="s">
        <v>5</v>
      </c>
      <c r="F115" s="198" t="s">
        <v>162</v>
      </c>
      <c r="H115" s="199">
        <v>3253</v>
      </c>
      <c r="I115" s="200"/>
      <c r="L115" s="196"/>
      <c r="M115" s="201"/>
      <c r="N115" s="202"/>
      <c r="O115" s="202"/>
      <c r="P115" s="202"/>
      <c r="Q115" s="202"/>
      <c r="R115" s="202"/>
      <c r="S115" s="202"/>
      <c r="T115" s="203"/>
      <c r="AT115" s="197" t="s">
        <v>132</v>
      </c>
      <c r="AU115" s="197" t="s">
        <v>79</v>
      </c>
      <c r="AV115" s="12" t="s">
        <v>79</v>
      </c>
      <c r="AW115" s="12" t="s">
        <v>33</v>
      </c>
      <c r="AX115" s="12" t="s">
        <v>69</v>
      </c>
      <c r="AY115" s="197" t="s">
        <v>125</v>
      </c>
    </row>
    <row r="116" spans="2:65" s="12" customFormat="1">
      <c r="B116" s="196"/>
      <c r="D116" s="188" t="s">
        <v>132</v>
      </c>
      <c r="E116" s="197" t="s">
        <v>5</v>
      </c>
      <c r="F116" s="198" t="s">
        <v>163</v>
      </c>
      <c r="H116" s="199">
        <v>724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132</v>
      </c>
      <c r="AU116" s="197" t="s">
        <v>79</v>
      </c>
      <c r="AV116" s="12" t="s">
        <v>79</v>
      </c>
      <c r="AW116" s="12" t="s">
        <v>33</v>
      </c>
      <c r="AX116" s="12" t="s">
        <v>69</v>
      </c>
      <c r="AY116" s="197" t="s">
        <v>125</v>
      </c>
    </row>
    <row r="117" spans="2:65" s="13" customFormat="1">
      <c r="B117" s="204"/>
      <c r="D117" s="205" t="s">
        <v>132</v>
      </c>
      <c r="E117" s="206" t="s">
        <v>5</v>
      </c>
      <c r="F117" s="207" t="s">
        <v>137</v>
      </c>
      <c r="H117" s="208">
        <v>3977</v>
      </c>
      <c r="I117" s="209"/>
      <c r="L117" s="204"/>
      <c r="M117" s="210"/>
      <c r="N117" s="211"/>
      <c r="O117" s="211"/>
      <c r="P117" s="211"/>
      <c r="Q117" s="211"/>
      <c r="R117" s="211"/>
      <c r="S117" s="211"/>
      <c r="T117" s="212"/>
      <c r="AT117" s="213" t="s">
        <v>132</v>
      </c>
      <c r="AU117" s="213" t="s">
        <v>79</v>
      </c>
      <c r="AV117" s="13" t="s">
        <v>131</v>
      </c>
      <c r="AW117" s="13" t="s">
        <v>33</v>
      </c>
      <c r="AX117" s="13" t="s">
        <v>77</v>
      </c>
      <c r="AY117" s="213" t="s">
        <v>125</v>
      </c>
    </row>
    <row r="118" spans="2:65" s="1" customFormat="1" ht="22.5" customHeight="1">
      <c r="B118" s="174"/>
      <c r="C118" s="175" t="s">
        <v>151</v>
      </c>
      <c r="D118" s="175" t="s">
        <v>127</v>
      </c>
      <c r="E118" s="176" t="s">
        <v>168</v>
      </c>
      <c r="F118" s="177" t="s">
        <v>169</v>
      </c>
      <c r="G118" s="178" t="s">
        <v>146</v>
      </c>
      <c r="H118" s="179">
        <v>6150</v>
      </c>
      <c r="I118" s="180"/>
      <c r="J118" s="181">
        <f>ROUND(I118*H118,2)</f>
        <v>0</v>
      </c>
      <c r="K118" s="177" t="s">
        <v>141</v>
      </c>
      <c r="L118" s="41"/>
      <c r="M118" s="182" t="s">
        <v>5</v>
      </c>
      <c r="N118" s="183" t="s">
        <v>40</v>
      </c>
      <c r="O118" s="42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AR118" s="24" t="s">
        <v>131</v>
      </c>
      <c r="AT118" s="24" t="s">
        <v>127</v>
      </c>
      <c r="AU118" s="24" t="s">
        <v>79</v>
      </c>
      <c r="AY118" s="24" t="s">
        <v>125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24" t="s">
        <v>77</v>
      </c>
      <c r="BK118" s="186">
        <f>ROUND(I118*H118,2)</f>
        <v>0</v>
      </c>
      <c r="BL118" s="24" t="s">
        <v>131</v>
      </c>
      <c r="BM118" s="24" t="s">
        <v>170</v>
      </c>
    </row>
    <row r="119" spans="2:65" s="12" customFormat="1">
      <c r="B119" s="196"/>
      <c r="D119" s="188" t="s">
        <v>132</v>
      </c>
      <c r="E119" s="197" t="s">
        <v>5</v>
      </c>
      <c r="F119" s="198" t="s">
        <v>171</v>
      </c>
      <c r="H119" s="199">
        <v>6150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132</v>
      </c>
      <c r="AU119" s="197" t="s">
        <v>79</v>
      </c>
      <c r="AV119" s="12" t="s">
        <v>79</v>
      </c>
      <c r="AW119" s="12" t="s">
        <v>33</v>
      </c>
      <c r="AX119" s="12" t="s">
        <v>69</v>
      </c>
      <c r="AY119" s="197" t="s">
        <v>125</v>
      </c>
    </row>
    <row r="120" spans="2:65" s="13" customFormat="1">
      <c r="B120" s="204"/>
      <c r="D120" s="205" t="s">
        <v>132</v>
      </c>
      <c r="E120" s="206" t="s">
        <v>5</v>
      </c>
      <c r="F120" s="207" t="s">
        <v>137</v>
      </c>
      <c r="H120" s="208">
        <v>6150</v>
      </c>
      <c r="I120" s="209"/>
      <c r="L120" s="204"/>
      <c r="M120" s="210"/>
      <c r="N120" s="211"/>
      <c r="O120" s="211"/>
      <c r="P120" s="211"/>
      <c r="Q120" s="211"/>
      <c r="R120" s="211"/>
      <c r="S120" s="211"/>
      <c r="T120" s="212"/>
      <c r="AT120" s="213" t="s">
        <v>132</v>
      </c>
      <c r="AU120" s="213" t="s">
        <v>79</v>
      </c>
      <c r="AV120" s="13" t="s">
        <v>131</v>
      </c>
      <c r="AW120" s="13" t="s">
        <v>33</v>
      </c>
      <c r="AX120" s="13" t="s">
        <v>77</v>
      </c>
      <c r="AY120" s="213" t="s">
        <v>125</v>
      </c>
    </row>
    <row r="121" spans="2:65" s="1" customFormat="1" ht="22.5" customHeight="1">
      <c r="B121" s="174"/>
      <c r="C121" s="175" t="s">
        <v>136</v>
      </c>
      <c r="D121" s="175" t="s">
        <v>127</v>
      </c>
      <c r="E121" s="176" t="s">
        <v>172</v>
      </c>
      <c r="F121" s="177" t="s">
        <v>173</v>
      </c>
      <c r="G121" s="178" t="s">
        <v>146</v>
      </c>
      <c r="H121" s="179">
        <v>6150</v>
      </c>
      <c r="I121" s="180"/>
      <c r="J121" s="181">
        <f>ROUND(I121*H121,2)</f>
        <v>0</v>
      </c>
      <c r="K121" s="177" t="s">
        <v>141</v>
      </c>
      <c r="L121" s="41"/>
      <c r="M121" s="182" t="s">
        <v>5</v>
      </c>
      <c r="N121" s="183" t="s">
        <v>40</v>
      </c>
      <c r="O121" s="42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AR121" s="24" t="s">
        <v>131</v>
      </c>
      <c r="AT121" s="24" t="s">
        <v>127</v>
      </c>
      <c r="AU121" s="24" t="s">
        <v>79</v>
      </c>
      <c r="AY121" s="24" t="s">
        <v>125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24" t="s">
        <v>77</v>
      </c>
      <c r="BK121" s="186">
        <f>ROUND(I121*H121,2)</f>
        <v>0</v>
      </c>
      <c r="BL121" s="24" t="s">
        <v>131</v>
      </c>
      <c r="BM121" s="24" t="s">
        <v>174</v>
      </c>
    </row>
    <row r="122" spans="2:65" s="12" customFormat="1">
      <c r="B122" s="196"/>
      <c r="D122" s="188" t="s">
        <v>132</v>
      </c>
      <c r="E122" s="197" t="s">
        <v>5</v>
      </c>
      <c r="F122" s="198" t="s">
        <v>171</v>
      </c>
      <c r="H122" s="199">
        <v>6150</v>
      </c>
      <c r="I122" s="200"/>
      <c r="L122" s="196"/>
      <c r="M122" s="201"/>
      <c r="N122" s="202"/>
      <c r="O122" s="202"/>
      <c r="P122" s="202"/>
      <c r="Q122" s="202"/>
      <c r="R122" s="202"/>
      <c r="S122" s="202"/>
      <c r="T122" s="203"/>
      <c r="AT122" s="197" t="s">
        <v>132</v>
      </c>
      <c r="AU122" s="197" t="s">
        <v>79</v>
      </c>
      <c r="AV122" s="12" t="s">
        <v>79</v>
      </c>
      <c r="AW122" s="12" t="s">
        <v>33</v>
      </c>
      <c r="AX122" s="12" t="s">
        <v>69</v>
      </c>
      <c r="AY122" s="197" t="s">
        <v>125</v>
      </c>
    </row>
    <row r="123" spans="2:65" s="13" customFormat="1">
      <c r="B123" s="204"/>
      <c r="D123" s="205" t="s">
        <v>132</v>
      </c>
      <c r="E123" s="206" t="s">
        <v>5</v>
      </c>
      <c r="F123" s="207" t="s">
        <v>137</v>
      </c>
      <c r="H123" s="208">
        <v>6150</v>
      </c>
      <c r="I123" s="209"/>
      <c r="L123" s="204"/>
      <c r="M123" s="210"/>
      <c r="N123" s="211"/>
      <c r="O123" s="211"/>
      <c r="P123" s="211"/>
      <c r="Q123" s="211"/>
      <c r="R123" s="211"/>
      <c r="S123" s="211"/>
      <c r="T123" s="212"/>
      <c r="AT123" s="213" t="s">
        <v>132</v>
      </c>
      <c r="AU123" s="213" t="s">
        <v>79</v>
      </c>
      <c r="AV123" s="13" t="s">
        <v>131</v>
      </c>
      <c r="AW123" s="13" t="s">
        <v>33</v>
      </c>
      <c r="AX123" s="13" t="s">
        <v>77</v>
      </c>
      <c r="AY123" s="213" t="s">
        <v>125</v>
      </c>
    </row>
    <row r="124" spans="2:65" s="1" customFormat="1" ht="22.5" customHeight="1">
      <c r="B124" s="174"/>
      <c r="C124" s="175" t="s">
        <v>157</v>
      </c>
      <c r="D124" s="175" t="s">
        <v>127</v>
      </c>
      <c r="E124" s="176" t="s">
        <v>175</v>
      </c>
      <c r="F124" s="177" t="s">
        <v>176</v>
      </c>
      <c r="G124" s="178" t="s">
        <v>146</v>
      </c>
      <c r="H124" s="179">
        <v>6150</v>
      </c>
      <c r="I124" s="180"/>
      <c r="J124" s="181">
        <f>ROUND(I124*H124,2)</f>
        <v>0</v>
      </c>
      <c r="K124" s="177" t="s">
        <v>141</v>
      </c>
      <c r="L124" s="41"/>
      <c r="M124" s="182" t="s">
        <v>5</v>
      </c>
      <c r="N124" s="183" t="s">
        <v>40</v>
      </c>
      <c r="O124" s="42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AR124" s="24" t="s">
        <v>131</v>
      </c>
      <c r="AT124" s="24" t="s">
        <v>127</v>
      </c>
      <c r="AU124" s="24" t="s">
        <v>79</v>
      </c>
      <c r="AY124" s="24" t="s">
        <v>125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24" t="s">
        <v>77</v>
      </c>
      <c r="BK124" s="186">
        <f>ROUND(I124*H124,2)</f>
        <v>0</v>
      </c>
      <c r="BL124" s="24" t="s">
        <v>131</v>
      </c>
      <c r="BM124" s="24" t="s">
        <v>177</v>
      </c>
    </row>
    <row r="125" spans="2:65" s="12" customFormat="1">
      <c r="B125" s="196"/>
      <c r="D125" s="188" t="s">
        <v>132</v>
      </c>
      <c r="E125" s="197" t="s">
        <v>5</v>
      </c>
      <c r="F125" s="198" t="s">
        <v>171</v>
      </c>
      <c r="H125" s="199">
        <v>6150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132</v>
      </c>
      <c r="AU125" s="197" t="s">
        <v>79</v>
      </c>
      <c r="AV125" s="12" t="s">
        <v>79</v>
      </c>
      <c r="AW125" s="12" t="s">
        <v>33</v>
      </c>
      <c r="AX125" s="12" t="s">
        <v>69</v>
      </c>
      <c r="AY125" s="197" t="s">
        <v>125</v>
      </c>
    </row>
    <row r="126" spans="2:65" s="13" customFormat="1">
      <c r="B126" s="204"/>
      <c r="D126" s="205" t="s">
        <v>132</v>
      </c>
      <c r="E126" s="206" t="s">
        <v>5</v>
      </c>
      <c r="F126" s="207" t="s">
        <v>137</v>
      </c>
      <c r="H126" s="208">
        <v>6150</v>
      </c>
      <c r="I126" s="209"/>
      <c r="L126" s="204"/>
      <c r="M126" s="210"/>
      <c r="N126" s="211"/>
      <c r="O126" s="211"/>
      <c r="P126" s="211"/>
      <c r="Q126" s="211"/>
      <c r="R126" s="211"/>
      <c r="S126" s="211"/>
      <c r="T126" s="212"/>
      <c r="AT126" s="213" t="s">
        <v>132</v>
      </c>
      <c r="AU126" s="213" t="s">
        <v>79</v>
      </c>
      <c r="AV126" s="13" t="s">
        <v>131</v>
      </c>
      <c r="AW126" s="13" t="s">
        <v>33</v>
      </c>
      <c r="AX126" s="13" t="s">
        <v>77</v>
      </c>
      <c r="AY126" s="213" t="s">
        <v>125</v>
      </c>
    </row>
    <row r="127" spans="2:65" s="1" customFormat="1" ht="22.5" customHeight="1">
      <c r="B127" s="174"/>
      <c r="C127" s="175" t="s">
        <v>178</v>
      </c>
      <c r="D127" s="175" t="s">
        <v>127</v>
      </c>
      <c r="E127" s="176" t="s">
        <v>179</v>
      </c>
      <c r="F127" s="177" t="s">
        <v>180</v>
      </c>
      <c r="G127" s="178" t="s">
        <v>181</v>
      </c>
      <c r="H127" s="179">
        <v>223</v>
      </c>
      <c r="I127" s="180"/>
      <c r="J127" s="181">
        <f>ROUND(I127*H127,2)</f>
        <v>0</v>
      </c>
      <c r="K127" s="177" t="s">
        <v>141</v>
      </c>
      <c r="L127" s="41"/>
      <c r="M127" s="182" t="s">
        <v>5</v>
      </c>
      <c r="N127" s="183" t="s">
        <v>40</v>
      </c>
      <c r="O127" s="42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AR127" s="24" t="s">
        <v>131</v>
      </c>
      <c r="AT127" s="24" t="s">
        <v>127</v>
      </c>
      <c r="AU127" s="24" t="s">
        <v>79</v>
      </c>
      <c r="AY127" s="24" t="s">
        <v>125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24" t="s">
        <v>77</v>
      </c>
      <c r="BK127" s="186">
        <f>ROUND(I127*H127,2)</f>
        <v>0</v>
      </c>
      <c r="BL127" s="24" t="s">
        <v>131</v>
      </c>
      <c r="BM127" s="24" t="s">
        <v>182</v>
      </c>
    </row>
    <row r="128" spans="2:65" s="12" customFormat="1">
      <c r="B128" s="196"/>
      <c r="D128" s="188" t="s">
        <v>132</v>
      </c>
      <c r="E128" s="197" t="s">
        <v>5</v>
      </c>
      <c r="F128" s="198" t="s">
        <v>183</v>
      </c>
      <c r="H128" s="199">
        <v>223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132</v>
      </c>
      <c r="AU128" s="197" t="s">
        <v>79</v>
      </c>
      <c r="AV128" s="12" t="s">
        <v>79</v>
      </c>
      <c r="AW128" s="12" t="s">
        <v>33</v>
      </c>
      <c r="AX128" s="12" t="s">
        <v>69</v>
      </c>
      <c r="AY128" s="197" t="s">
        <v>125</v>
      </c>
    </row>
    <row r="129" spans="2:65" s="13" customFormat="1">
      <c r="B129" s="204"/>
      <c r="D129" s="205" t="s">
        <v>132</v>
      </c>
      <c r="E129" s="206" t="s">
        <v>5</v>
      </c>
      <c r="F129" s="207" t="s">
        <v>137</v>
      </c>
      <c r="H129" s="208">
        <v>223</v>
      </c>
      <c r="I129" s="209"/>
      <c r="L129" s="204"/>
      <c r="M129" s="210"/>
      <c r="N129" s="211"/>
      <c r="O129" s="211"/>
      <c r="P129" s="211"/>
      <c r="Q129" s="211"/>
      <c r="R129" s="211"/>
      <c r="S129" s="211"/>
      <c r="T129" s="212"/>
      <c r="AT129" s="213" t="s">
        <v>132</v>
      </c>
      <c r="AU129" s="213" t="s">
        <v>79</v>
      </c>
      <c r="AV129" s="13" t="s">
        <v>131</v>
      </c>
      <c r="AW129" s="13" t="s">
        <v>33</v>
      </c>
      <c r="AX129" s="13" t="s">
        <v>77</v>
      </c>
      <c r="AY129" s="213" t="s">
        <v>125</v>
      </c>
    </row>
    <row r="130" spans="2:65" s="1" customFormat="1" ht="22.5" customHeight="1">
      <c r="B130" s="174"/>
      <c r="C130" s="175" t="s">
        <v>161</v>
      </c>
      <c r="D130" s="175" t="s">
        <v>127</v>
      </c>
      <c r="E130" s="176" t="s">
        <v>184</v>
      </c>
      <c r="F130" s="177" t="s">
        <v>185</v>
      </c>
      <c r="G130" s="178" t="s">
        <v>181</v>
      </c>
      <c r="H130" s="179">
        <v>1990</v>
      </c>
      <c r="I130" s="180"/>
      <c r="J130" s="181">
        <f>ROUND(I130*H130,2)</f>
        <v>0</v>
      </c>
      <c r="K130" s="177" t="s">
        <v>141</v>
      </c>
      <c r="L130" s="41"/>
      <c r="M130" s="182" t="s">
        <v>5</v>
      </c>
      <c r="N130" s="183" t="s">
        <v>40</v>
      </c>
      <c r="O130" s="42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AR130" s="24" t="s">
        <v>131</v>
      </c>
      <c r="AT130" s="24" t="s">
        <v>127</v>
      </c>
      <c r="AU130" s="24" t="s">
        <v>79</v>
      </c>
      <c r="AY130" s="24" t="s">
        <v>125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24" t="s">
        <v>77</v>
      </c>
      <c r="BK130" s="186">
        <f>ROUND(I130*H130,2)</f>
        <v>0</v>
      </c>
      <c r="BL130" s="24" t="s">
        <v>131</v>
      </c>
      <c r="BM130" s="24" t="s">
        <v>186</v>
      </c>
    </row>
    <row r="131" spans="2:65" s="12" customFormat="1">
      <c r="B131" s="196"/>
      <c r="D131" s="188" t="s">
        <v>132</v>
      </c>
      <c r="E131" s="197" t="s">
        <v>5</v>
      </c>
      <c r="F131" s="198" t="s">
        <v>187</v>
      </c>
      <c r="H131" s="199">
        <v>1990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132</v>
      </c>
      <c r="AU131" s="197" t="s">
        <v>79</v>
      </c>
      <c r="AV131" s="12" t="s">
        <v>79</v>
      </c>
      <c r="AW131" s="12" t="s">
        <v>33</v>
      </c>
      <c r="AX131" s="12" t="s">
        <v>69</v>
      </c>
      <c r="AY131" s="197" t="s">
        <v>125</v>
      </c>
    </row>
    <row r="132" spans="2:65" s="13" customFormat="1">
      <c r="B132" s="204"/>
      <c r="D132" s="205" t="s">
        <v>132</v>
      </c>
      <c r="E132" s="206" t="s">
        <v>5</v>
      </c>
      <c r="F132" s="207" t="s">
        <v>137</v>
      </c>
      <c r="H132" s="208">
        <v>1990</v>
      </c>
      <c r="I132" s="209"/>
      <c r="L132" s="204"/>
      <c r="M132" s="210"/>
      <c r="N132" s="211"/>
      <c r="O132" s="211"/>
      <c r="P132" s="211"/>
      <c r="Q132" s="211"/>
      <c r="R132" s="211"/>
      <c r="S132" s="211"/>
      <c r="T132" s="212"/>
      <c r="AT132" s="213" t="s">
        <v>132</v>
      </c>
      <c r="AU132" s="213" t="s">
        <v>79</v>
      </c>
      <c r="AV132" s="13" t="s">
        <v>131</v>
      </c>
      <c r="AW132" s="13" t="s">
        <v>33</v>
      </c>
      <c r="AX132" s="13" t="s">
        <v>77</v>
      </c>
      <c r="AY132" s="213" t="s">
        <v>125</v>
      </c>
    </row>
    <row r="133" spans="2:65" s="1" customFormat="1" ht="22.5" customHeight="1">
      <c r="B133" s="174"/>
      <c r="C133" s="175" t="s">
        <v>188</v>
      </c>
      <c r="D133" s="175" t="s">
        <v>127</v>
      </c>
      <c r="E133" s="176" t="s">
        <v>189</v>
      </c>
      <c r="F133" s="177" t="s">
        <v>190</v>
      </c>
      <c r="G133" s="178" t="s">
        <v>181</v>
      </c>
      <c r="H133" s="179">
        <v>186</v>
      </c>
      <c r="I133" s="180"/>
      <c r="J133" s="181">
        <f>ROUND(I133*H133,2)</f>
        <v>0</v>
      </c>
      <c r="K133" s="177" t="s">
        <v>141</v>
      </c>
      <c r="L133" s="41"/>
      <c r="M133" s="182" t="s">
        <v>5</v>
      </c>
      <c r="N133" s="183" t="s">
        <v>40</v>
      </c>
      <c r="O133" s="42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AR133" s="24" t="s">
        <v>131</v>
      </c>
      <c r="AT133" s="24" t="s">
        <v>127</v>
      </c>
      <c r="AU133" s="24" t="s">
        <v>79</v>
      </c>
      <c r="AY133" s="24" t="s">
        <v>125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24" t="s">
        <v>77</v>
      </c>
      <c r="BK133" s="186">
        <f>ROUND(I133*H133,2)</f>
        <v>0</v>
      </c>
      <c r="BL133" s="24" t="s">
        <v>131</v>
      </c>
      <c r="BM133" s="24" t="s">
        <v>191</v>
      </c>
    </row>
    <row r="134" spans="2:65" s="12" customFormat="1">
      <c r="B134" s="196"/>
      <c r="D134" s="188" t="s">
        <v>132</v>
      </c>
      <c r="E134" s="197" t="s">
        <v>5</v>
      </c>
      <c r="F134" s="198" t="s">
        <v>192</v>
      </c>
      <c r="H134" s="199">
        <v>186</v>
      </c>
      <c r="I134" s="200"/>
      <c r="L134" s="196"/>
      <c r="M134" s="201"/>
      <c r="N134" s="202"/>
      <c r="O134" s="202"/>
      <c r="P134" s="202"/>
      <c r="Q134" s="202"/>
      <c r="R134" s="202"/>
      <c r="S134" s="202"/>
      <c r="T134" s="203"/>
      <c r="AT134" s="197" t="s">
        <v>132</v>
      </c>
      <c r="AU134" s="197" t="s">
        <v>79</v>
      </c>
      <c r="AV134" s="12" t="s">
        <v>79</v>
      </c>
      <c r="AW134" s="12" t="s">
        <v>33</v>
      </c>
      <c r="AX134" s="12" t="s">
        <v>69</v>
      </c>
      <c r="AY134" s="197" t="s">
        <v>125</v>
      </c>
    </row>
    <row r="135" spans="2:65" s="13" customFormat="1">
      <c r="B135" s="204"/>
      <c r="D135" s="205" t="s">
        <v>132</v>
      </c>
      <c r="E135" s="206" t="s">
        <v>5</v>
      </c>
      <c r="F135" s="207" t="s">
        <v>137</v>
      </c>
      <c r="H135" s="208">
        <v>186</v>
      </c>
      <c r="I135" s="209"/>
      <c r="L135" s="204"/>
      <c r="M135" s="210"/>
      <c r="N135" s="211"/>
      <c r="O135" s="211"/>
      <c r="P135" s="211"/>
      <c r="Q135" s="211"/>
      <c r="R135" s="211"/>
      <c r="S135" s="211"/>
      <c r="T135" s="212"/>
      <c r="AT135" s="213" t="s">
        <v>132</v>
      </c>
      <c r="AU135" s="213" t="s">
        <v>79</v>
      </c>
      <c r="AV135" s="13" t="s">
        <v>131</v>
      </c>
      <c r="AW135" s="13" t="s">
        <v>33</v>
      </c>
      <c r="AX135" s="13" t="s">
        <v>77</v>
      </c>
      <c r="AY135" s="213" t="s">
        <v>125</v>
      </c>
    </row>
    <row r="136" spans="2:65" s="1" customFormat="1" ht="22.5" customHeight="1">
      <c r="B136" s="174"/>
      <c r="C136" s="175" t="s">
        <v>167</v>
      </c>
      <c r="D136" s="175" t="s">
        <v>127</v>
      </c>
      <c r="E136" s="176" t="s">
        <v>193</v>
      </c>
      <c r="F136" s="177" t="s">
        <v>194</v>
      </c>
      <c r="G136" s="178" t="s">
        <v>181</v>
      </c>
      <c r="H136" s="179">
        <v>1049</v>
      </c>
      <c r="I136" s="180"/>
      <c r="J136" s="181">
        <f>ROUND(I136*H136,2)</f>
        <v>0</v>
      </c>
      <c r="K136" s="177" t="s">
        <v>141</v>
      </c>
      <c r="L136" s="41"/>
      <c r="M136" s="182" t="s">
        <v>5</v>
      </c>
      <c r="N136" s="183" t="s">
        <v>40</v>
      </c>
      <c r="O136" s="42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AR136" s="24" t="s">
        <v>131</v>
      </c>
      <c r="AT136" s="24" t="s">
        <v>127</v>
      </c>
      <c r="AU136" s="24" t="s">
        <v>79</v>
      </c>
      <c r="AY136" s="24" t="s">
        <v>125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24" t="s">
        <v>77</v>
      </c>
      <c r="BK136" s="186">
        <f>ROUND(I136*H136,2)</f>
        <v>0</v>
      </c>
      <c r="BL136" s="24" t="s">
        <v>131</v>
      </c>
      <c r="BM136" s="24" t="s">
        <v>195</v>
      </c>
    </row>
    <row r="137" spans="2:65" s="12" customFormat="1">
      <c r="B137" s="196"/>
      <c r="D137" s="188" t="s">
        <v>132</v>
      </c>
      <c r="E137" s="197" t="s">
        <v>5</v>
      </c>
      <c r="F137" s="198" t="s">
        <v>196</v>
      </c>
      <c r="H137" s="199">
        <v>1049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132</v>
      </c>
      <c r="AU137" s="197" t="s">
        <v>79</v>
      </c>
      <c r="AV137" s="12" t="s">
        <v>79</v>
      </c>
      <c r="AW137" s="12" t="s">
        <v>33</v>
      </c>
      <c r="AX137" s="12" t="s">
        <v>69</v>
      </c>
      <c r="AY137" s="197" t="s">
        <v>125</v>
      </c>
    </row>
    <row r="138" spans="2:65" s="13" customFormat="1">
      <c r="B138" s="204"/>
      <c r="D138" s="205" t="s">
        <v>132</v>
      </c>
      <c r="E138" s="206" t="s">
        <v>5</v>
      </c>
      <c r="F138" s="207" t="s">
        <v>137</v>
      </c>
      <c r="H138" s="208">
        <v>1049</v>
      </c>
      <c r="I138" s="209"/>
      <c r="L138" s="204"/>
      <c r="M138" s="210"/>
      <c r="N138" s="211"/>
      <c r="O138" s="211"/>
      <c r="P138" s="211"/>
      <c r="Q138" s="211"/>
      <c r="R138" s="211"/>
      <c r="S138" s="211"/>
      <c r="T138" s="212"/>
      <c r="AT138" s="213" t="s">
        <v>132</v>
      </c>
      <c r="AU138" s="213" t="s">
        <v>79</v>
      </c>
      <c r="AV138" s="13" t="s">
        <v>131</v>
      </c>
      <c r="AW138" s="13" t="s">
        <v>33</v>
      </c>
      <c r="AX138" s="13" t="s">
        <v>77</v>
      </c>
      <c r="AY138" s="213" t="s">
        <v>125</v>
      </c>
    </row>
    <row r="139" spans="2:65" s="1" customFormat="1" ht="22.5" customHeight="1">
      <c r="B139" s="174"/>
      <c r="C139" s="175" t="s">
        <v>11</v>
      </c>
      <c r="D139" s="175" t="s">
        <v>127</v>
      </c>
      <c r="E139" s="176" t="s">
        <v>197</v>
      </c>
      <c r="F139" s="177" t="s">
        <v>198</v>
      </c>
      <c r="G139" s="178" t="s">
        <v>199</v>
      </c>
      <c r="H139" s="179">
        <v>1383.643</v>
      </c>
      <c r="I139" s="180"/>
      <c r="J139" s="181">
        <f>ROUND(I139*H139,2)</f>
        <v>0</v>
      </c>
      <c r="K139" s="177" t="s">
        <v>141</v>
      </c>
      <c r="L139" s="41"/>
      <c r="M139" s="182" t="s">
        <v>5</v>
      </c>
      <c r="N139" s="183" t="s">
        <v>40</v>
      </c>
      <c r="O139" s="42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AR139" s="24" t="s">
        <v>131</v>
      </c>
      <c r="AT139" s="24" t="s">
        <v>127</v>
      </c>
      <c r="AU139" s="24" t="s">
        <v>79</v>
      </c>
      <c r="AY139" s="24" t="s">
        <v>125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4" t="s">
        <v>77</v>
      </c>
      <c r="BK139" s="186">
        <f>ROUND(I139*H139,2)</f>
        <v>0</v>
      </c>
      <c r="BL139" s="24" t="s">
        <v>131</v>
      </c>
      <c r="BM139" s="24" t="s">
        <v>200</v>
      </c>
    </row>
    <row r="140" spans="2:65" s="12" customFormat="1">
      <c r="B140" s="196"/>
      <c r="D140" s="188" t="s">
        <v>132</v>
      </c>
      <c r="E140" s="197" t="s">
        <v>5</v>
      </c>
      <c r="F140" s="198" t="s">
        <v>201</v>
      </c>
      <c r="H140" s="199">
        <v>1383.643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132</v>
      </c>
      <c r="AU140" s="197" t="s">
        <v>79</v>
      </c>
      <c r="AV140" s="12" t="s">
        <v>79</v>
      </c>
      <c r="AW140" s="12" t="s">
        <v>33</v>
      </c>
      <c r="AX140" s="12" t="s">
        <v>69</v>
      </c>
      <c r="AY140" s="197" t="s">
        <v>125</v>
      </c>
    </row>
    <row r="141" spans="2:65" s="13" customFormat="1">
      <c r="B141" s="204"/>
      <c r="D141" s="205" t="s">
        <v>132</v>
      </c>
      <c r="E141" s="206" t="s">
        <v>5</v>
      </c>
      <c r="F141" s="207" t="s">
        <v>137</v>
      </c>
      <c r="H141" s="208">
        <v>1383.643</v>
      </c>
      <c r="I141" s="209"/>
      <c r="L141" s="204"/>
      <c r="M141" s="210"/>
      <c r="N141" s="211"/>
      <c r="O141" s="211"/>
      <c r="P141" s="211"/>
      <c r="Q141" s="211"/>
      <c r="R141" s="211"/>
      <c r="S141" s="211"/>
      <c r="T141" s="212"/>
      <c r="AT141" s="213" t="s">
        <v>132</v>
      </c>
      <c r="AU141" s="213" t="s">
        <v>79</v>
      </c>
      <c r="AV141" s="13" t="s">
        <v>131</v>
      </c>
      <c r="AW141" s="13" t="s">
        <v>33</v>
      </c>
      <c r="AX141" s="13" t="s">
        <v>77</v>
      </c>
      <c r="AY141" s="213" t="s">
        <v>125</v>
      </c>
    </row>
    <row r="142" spans="2:65" s="1" customFormat="1" ht="22.5" customHeight="1">
      <c r="B142" s="174"/>
      <c r="C142" s="175" t="s">
        <v>170</v>
      </c>
      <c r="D142" s="175" t="s">
        <v>127</v>
      </c>
      <c r="E142" s="176" t="s">
        <v>202</v>
      </c>
      <c r="F142" s="177" t="s">
        <v>203</v>
      </c>
      <c r="G142" s="178" t="s">
        <v>199</v>
      </c>
      <c r="H142" s="179">
        <v>246</v>
      </c>
      <c r="I142" s="180"/>
      <c r="J142" s="181">
        <f>ROUND(I142*H142,2)</f>
        <v>0</v>
      </c>
      <c r="K142" s="177" t="s">
        <v>141</v>
      </c>
      <c r="L142" s="41"/>
      <c r="M142" s="182" t="s">
        <v>5</v>
      </c>
      <c r="N142" s="183" t="s">
        <v>40</v>
      </c>
      <c r="O142" s="42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AR142" s="24" t="s">
        <v>131</v>
      </c>
      <c r="AT142" s="24" t="s">
        <v>127</v>
      </c>
      <c r="AU142" s="24" t="s">
        <v>79</v>
      </c>
      <c r="AY142" s="24" t="s">
        <v>125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24" t="s">
        <v>77</v>
      </c>
      <c r="BK142" s="186">
        <f>ROUND(I142*H142,2)</f>
        <v>0</v>
      </c>
      <c r="BL142" s="24" t="s">
        <v>131</v>
      </c>
      <c r="BM142" s="24" t="s">
        <v>204</v>
      </c>
    </row>
    <row r="143" spans="2:65" s="12" customFormat="1">
      <c r="B143" s="196"/>
      <c r="D143" s="188" t="s">
        <v>132</v>
      </c>
      <c r="E143" s="197" t="s">
        <v>5</v>
      </c>
      <c r="F143" s="198" t="s">
        <v>205</v>
      </c>
      <c r="H143" s="199">
        <v>246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132</v>
      </c>
      <c r="AU143" s="197" t="s">
        <v>79</v>
      </c>
      <c r="AV143" s="12" t="s">
        <v>79</v>
      </c>
      <c r="AW143" s="12" t="s">
        <v>33</v>
      </c>
      <c r="AX143" s="12" t="s">
        <v>69</v>
      </c>
      <c r="AY143" s="197" t="s">
        <v>125</v>
      </c>
    </row>
    <row r="144" spans="2:65" s="13" customFormat="1">
      <c r="B144" s="204"/>
      <c r="D144" s="205" t="s">
        <v>132</v>
      </c>
      <c r="E144" s="206" t="s">
        <v>5</v>
      </c>
      <c r="F144" s="207" t="s">
        <v>137</v>
      </c>
      <c r="H144" s="208">
        <v>246</v>
      </c>
      <c r="I144" s="209"/>
      <c r="L144" s="204"/>
      <c r="M144" s="210"/>
      <c r="N144" s="211"/>
      <c r="O144" s="211"/>
      <c r="P144" s="211"/>
      <c r="Q144" s="211"/>
      <c r="R144" s="211"/>
      <c r="S144" s="211"/>
      <c r="T144" s="212"/>
      <c r="AT144" s="213" t="s">
        <v>132</v>
      </c>
      <c r="AU144" s="213" t="s">
        <v>79</v>
      </c>
      <c r="AV144" s="13" t="s">
        <v>131</v>
      </c>
      <c r="AW144" s="13" t="s">
        <v>33</v>
      </c>
      <c r="AX144" s="13" t="s">
        <v>77</v>
      </c>
      <c r="AY144" s="213" t="s">
        <v>125</v>
      </c>
    </row>
    <row r="145" spans="2:65" s="1" customFormat="1" ht="22.5" customHeight="1">
      <c r="B145" s="174"/>
      <c r="C145" s="175" t="s">
        <v>206</v>
      </c>
      <c r="D145" s="175" t="s">
        <v>127</v>
      </c>
      <c r="E145" s="176" t="s">
        <v>207</v>
      </c>
      <c r="F145" s="177" t="s">
        <v>208</v>
      </c>
      <c r="G145" s="178" t="s">
        <v>199</v>
      </c>
      <c r="H145" s="179">
        <v>5534.57</v>
      </c>
      <c r="I145" s="180"/>
      <c r="J145" s="181">
        <f>ROUND(I145*H145,2)</f>
        <v>0</v>
      </c>
      <c r="K145" s="177" t="s">
        <v>141</v>
      </c>
      <c r="L145" s="41"/>
      <c r="M145" s="182" t="s">
        <v>5</v>
      </c>
      <c r="N145" s="183" t="s">
        <v>40</v>
      </c>
      <c r="O145" s="42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AR145" s="24" t="s">
        <v>131</v>
      </c>
      <c r="AT145" s="24" t="s">
        <v>127</v>
      </c>
      <c r="AU145" s="24" t="s">
        <v>79</v>
      </c>
      <c r="AY145" s="24" t="s">
        <v>125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24" t="s">
        <v>77</v>
      </c>
      <c r="BK145" s="186">
        <f>ROUND(I145*H145,2)</f>
        <v>0</v>
      </c>
      <c r="BL145" s="24" t="s">
        <v>131</v>
      </c>
      <c r="BM145" s="24" t="s">
        <v>209</v>
      </c>
    </row>
    <row r="146" spans="2:65" s="11" customFormat="1" ht="27">
      <c r="B146" s="187"/>
      <c r="D146" s="188" t="s">
        <v>132</v>
      </c>
      <c r="E146" s="189" t="s">
        <v>5</v>
      </c>
      <c r="F146" s="190" t="s">
        <v>210</v>
      </c>
      <c r="H146" s="191" t="s">
        <v>5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91" t="s">
        <v>132</v>
      </c>
      <c r="AU146" s="191" t="s">
        <v>79</v>
      </c>
      <c r="AV146" s="11" t="s">
        <v>77</v>
      </c>
      <c r="AW146" s="11" t="s">
        <v>33</v>
      </c>
      <c r="AX146" s="11" t="s">
        <v>69</v>
      </c>
      <c r="AY146" s="191" t="s">
        <v>125</v>
      </c>
    </row>
    <row r="147" spans="2:65" s="12" customFormat="1">
      <c r="B147" s="196"/>
      <c r="D147" s="188" t="s">
        <v>132</v>
      </c>
      <c r="E147" s="197" t="s">
        <v>5</v>
      </c>
      <c r="F147" s="198" t="s">
        <v>211</v>
      </c>
      <c r="H147" s="199">
        <v>1943.6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132</v>
      </c>
      <c r="AU147" s="197" t="s">
        <v>79</v>
      </c>
      <c r="AV147" s="12" t="s">
        <v>79</v>
      </c>
      <c r="AW147" s="12" t="s">
        <v>33</v>
      </c>
      <c r="AX147" s="12" t="s">
        <v>69</v>
      </c>
      <c r="AY147" s="197" t="s">
        <v>125</v>
      </c>
    </row>
    <row r="148" spans="2:65" s="12" customFormat="1">
      <c r="B148" s="196"/>
      <c r="D148" s="188" t="s">
        <v>132</v>
      </c>
      <c r="E148" s="197" t="s">
        <v>5</v>
      </c>
      <c r="F148" s="198" t="s">
        <v>212</v>
      </c>
      <c r="H148" s="199">
        <v>444.07</v>
      </c>
      <c r="I148" s="200"/>
      <c r="L148" s="196"/>
      <c r="M148" s="201"/>
      <c r="N148" s="202"/>
      <c r="O148" s="202"/>
      <c r="P148" s="202"/>
      <c r="Q148" s="202"/>
      <c r="R148" s="202"/>
      <c r="S148" s="202"/>
      <c r="T148" s="203"/>
      <c r="AT148" s="197" t="s">
        <v>132</v>
      </c>
      <c r="AU148" s="197" t="s">
        <v>79</v>
      </c>
      <c r="AV148" s="12" t="s">
        <v>79</v>
      </c>
      <c r="AW148" s="12" t="s">
        <v>33</v>
      </c>
      <c r="AX148" s="12" t="s">
        <v>69</v>
      </c>
      <c r="AY148" s="197" t="s">
        <v>125</v>
      </c>
    </row>
    <row r="149" spans="2:65" s="12" customFormat="1">
      <c r="B149" s="196"/>
      <c r="D149" s="188" t="s">
        <v>132</v>
      </c>
      <c r="E149" s="197" t="s">
        <v>5</v>
      </c>
      <c r="F149" s="198" t="s">
        <v>213</v>
      </c>
      <c r="H149" s="199">
        <v>111.3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132</v>
      </c>
      <c r="AU149" s="197" t="s">
        <v>79</v>
      </c>
      <c r="AV149" s="12" t="s">
        <v>79</v>
      </c>
      <c r="AW149" s="12" t="s">
        <v>33</v>
      </c>
      <c r="AX149" s="12" t="s">
        <v>69</v>
      </c>
      <c r="AY149" s="197" t="s">
        <v>125</v>
      </c>
    </row>
    <row r="150" spans="2:65" s="12" customFormat="1">
      <c r="B150" s="196"/>
      <c r="D150" s="188" t="s">
        <v>132</v>
      </c>
      <c r="E150" s="197" t="s">
        <v>5</v>
      </c>
      <c r="F150" s="198" t="s">
        <v>214</v>
      </c>
      <c r="H150" s="199">
        <v>805.6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132</v>
      </c>
      <c r="AU150" s="197" t="s">
        <v>79</v>
      </c>
      <c r="AV150" s="12" t="s">
        <v>79</v>
      </c>
      <c r="AW150" s="12" t="s">
        <v>33</v>
      </c>
      <c r="AX150" s="12" t="s">
        <v>69</v>
      </c>
      <c r="AY150" s="197" t="s">
        <v>125</v>
      </c>
    </row>
    <row r="151" spans="2:65" s="12" customFormat="1">
      <c r="B151" s="196"/>
      <c r="D151" s="188" t="s">
        <v>132</v>
      </c>
      <c r="E151" s="197" t="s">
        <v>5</v>
      </c>
      <c r="F151" s="198" t="s">
        <v>215</v>
      </c>
      <c r="H151" s="199">
        <v>59.36</v>
      </c>
      <c r="I151" s="200"/>
      <c r="L151" s="196"/>
      <c r="M151" s="201"/>
      <c r="N151" s="202"/>
      <c r="O151" s="202"/>
      <c r="P151" s="202"/>
      <c r="Q151" s="202"/>
      <c r="R151" s="202"/>
      <c r="S151" s="202"/>
      <c r="T151" s="203"/>
      <c r="AT151" s="197" t="s">
        <v>132</v>
      </c>
      <c r="AU151" s="197" t="s">
        <v>79</v>
      </c>
      <c r="AV151" s="12" t="s">
        <v>79</v>
      </c>
      <c r="AW151" s="12" t="s">
        <v>33</v>
      </c>
      <c r="AX151" s="12" t="s">
        <v>69</v>
      </c>
      <c r="AY151" s="197" t="s">
        <v>125</v>
      </c>
    </row>
    <row r="152" spans="2:65" s="12" customFormat="1">
      <c r="B152" s="196"/>
      <c r="D152" s="188" t="s">
        <v>132</v>
      </c>
      <c r="E152" s="197" t="s">
        <v>5</v>
      </c>
      <c r="F152" s="198" t="s">
        <v>216</v>
      </c>
      <c r="H152" s="199">
        <v>745.68</v>
      </c>
      <c r="I152" s="200"/>
      <c r="L152" s="196"/>
      <c r="M152" s="201"/>
      <c r="N152" s="202"/>
      <c r="O152" s="202"/>
      <c r="P152" s="202"/>
      <c r="Q152" s="202"/>
      <c r="R152" s="202"/>
      <c r="S152" s="202"/>
      <c r="T152" s="203"/>
      <c r="AT152" s="197" t="s">
        <v>132</v>
      </c>
      <c r="AU152" s="197" t="s">
        <v>79</v>
      </c>
      <c r="AV152" s="12" t="s">
        <v>79</v>
      </c>
      <c r="AW152" s="12" t="s">
        <v>33</v>
      </c>
      <c r="AX152" s="12" t="s">
        <v>69</v>
      </c>
      <c r="AY152" s="197" t="s">
        <v>125</v>
      </c>
    </row>
    <row r="153" spans="2:65" s="12" customFormat="1">
      <c r="B153" s="196"/>
      <c r="D153" s="188" t="s">
        <v>132</v>
      </c>
      <c r="E153" s="197" t="s">
        <v>5</v>
      </c>
      <c r="F153" s="198" t="s">
        <v>217</v>
      </c>
      <c r="H153" s="199">
        <v>32.64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132</v>
      </c>
      <c r="AU153" s="197" t="s">
        <v>79</v>
      </c>
      <c r="AV153" s="12" t="s">
        <v>79</v>
      </c>
      <c r="AW153" s="12" t="s">
        <v>33</v>
      </c>
      <c r="AX153" s="12" t="s">
        <v>69</v>
      </c>
      <c r="AY153" s="197" t="s">
        <v>125</v>
      </c>
    </row>
    <row r="154" spans="2:65" s="12" customFormat="1">
      <c r="B154" s="196"/>
      <c r="D154" s="188" t="s">
        <v>132</v>
      </c>
      <c r="E154" s="197" t="s">
        <v>5</v>
      </c>
      <c r="F154" s="198" t="s">
        <v>218</v>
      </c>
      <c r="H154" s="199">
        <v>44.32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132</v>
      </c>
      <c r="AU154" s="197" t="s">
        <v>79</v>
      </c>
      <c r="AV154" s="12" t="s">
        <v>79</v>
      </c>
      <c r="AW154" s="12" t="s">
        <v>33</v>
      </c>
      <c r="AX154" s="12" t="s">
        <v>69</v>
      </c>
      <c r="AY154" s="197" t="s">
        <v>125</v>
      </c>
    </row>
    <row r="155" spans="2:65" s="12" customFormat="1">
      <c r="B155" s="196"/>
      <c r="D155" s="188" t="s">
        <v>132</v>
      </c>
      <c r="E155" s="197" t="s">
        <v>5</v>
      </c>
      <c r="F155" s="198" t="s">
        <v>219</v>
      </c>
      <c r="H155" s="199">
        <v>277.76</v>
      </c>
      <c r="I155" s="200"/>
      <c r="L155" s="196"/>
      <c r="M155" s="201"/>
      <c r="N155" s="202"/>
      <c r="O155" s="202"/>
      <c r="P155" s="202"/>
      <c r="Q155" s="202"/>
      <c r="R155" s="202"/>
      <c r="S155" s="202"/>
      <c r="T155" s="203"/>
      <c r="AT155" s="197" t="s">
        <v>132</v>
      </c>
      <c r="AU155" s="197" t="s">
        <v>79</v>
      </c>
      <c r="AV155" s="12" t="s">
        <v>79</v>
      </c>
      <c r="AW155" s="12" t="s">
        <v>33</v>
      </c>
      <c r="AX155" s="12" t="s">
        <v>69</v>
      </c>
      <c r="AY155" s="197" t="s">
        <v>125</v>
      </c>
    </row>
    <row r="156" spans="2:65" s="12" customFormat="1">
      <c r="B156" s="196"/>
      <c r="D156" s="188" t="s">
        <v>132</v>
      </c>
      <c r="E156" s="197" t="s">
        <v>5</v>
      </c>
      <c r="F156" s="198" t="s">
        <v>220</v>
      </c>
      <c r="H156" s="199">
        <v>38.700000000000003</v>
      </c>
      <c r="I156" s="200"/>
      <c r="L156" s="196"/>
      <c r="M156" s="201"/>
      <c r="N156" s="202"/>
      <c r="O156" s="202"/>
      <c r="P156" s="202"/>
      <c r="Q156" s="202"/>
      <c r="R156" s="202"/>
      <c r="S156" s="202"/>
      <c r="T156" s="203"/>
      <c r="AT156" s="197" t="s">
        <v>132</v>
      </c>
      <c r="AU156" s="197" t="s">
        <v>79</v>
      </c>
      <c r="AV156" s="12" t="s">
        <v>79</v>
      </c>
      <c r="AW156" s="12" t="s">
        <v>33</v>
      </c>
      <c r="AX156" s="12" t="s">
        <v>69</v>
      </c>
      <c r="AY156" s="197" t="s">
        <v>125</v>
      </c>
    </row>
    <row r="157" spans="2:65" s="12" customFormat="1">
      <c r="B157" s="196"/>
      <c r="D157" s="188" t="s">
        <v>132</v>
      </c>
      <c r="E157" s="197" t="s">
        <v>5</v>
      </c>
      <c r="F157" s="198" t="s">
        <v>221</v>
      </c>
      <c r="H157" s="199">
        <v>2505.8159999999998</v>
      </c>
      <c r="I157" s="200"/>
      <c r="L157" s="196"/>
      <c r="M157" s="201"/>
      <c r="N157" s="202"/>
      <c r="O157" s="202"/>
      <c r="P157" s="202"/>
      <c r="Q157" s="202"/>
      <c r="R157" s="202"/>
      <c r="S157" s="202"/>
      <c r="T157" s="203"/>
      <c r="AT157" s="197" t="s">
        <v>132</v>
      </c>
      <c r="AU157" s="197" t="s">
        <v>79</v>
      </c>
      <c r="AV157" s="12" t="s">
        <v>79</v>
      </c>
      <c r="AW157" s="12" t="s">
        <v>33</v>
      </c>
      <c r="AX157" s="12" t="s">
        <v>69</v>
      </c>
      <c r="AY157" s="197" t="s">
        <v>125</v>
      </c>
    </row>
    <row r="158" spans="2:65" s="12" customFormat="1">
      <c r="B158" s="196"/>
      <c r="D158" s="188" t="s">
        <v>132</v>
      </c>
      <c r="E158" s="197" t="s">
        <v>5</v>
      </c>
      <c r="F158" s="198" t="s">
        <v>222</v>
      </c>
      <c r="H158" s="199">
        <v>183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132</v>
      </c>
      <c r="AU158" s="197" t="s">
        <v>79</v>
      </c>
      <c r="AV158" s="12" t="s">
        <v>79</v>
      </c>
      <c r="AW158" s="12" t="s">
        <v>33</v>
      </c>
      <c r="AX158" s="12" t="s">
        <v>69</v>
      </c>
      <c r="AY158" s="197" t="s">
        <v>125</v>
      </c>
    </row>
    <row r="159" spans="2:65" s="12" customFormat="1">
      <c r="B159" s="196"/>
      <c r="D159" s="188" t="s">
        <v>132</v>
      </c>
      <c r="E159" s="197" t="s">
        <v>5</v>
      </c>
      <c r="F159" s="198" t="s">
        <v>223</v>
      </c>
      <c r="H159" s="199">
        <v>1112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132</v>
      </c>
      <c r="AU159" s="197" t="s">
        <v>79</v>
      </c>
      <c r="AV159" s="12" t="s">
        <v>79</v>
      </c>
      <c r="AW159" s="12" t="s">
        <v>33</v>
      </c>
      <c r="AX159" s="12" t="s">
        <v>69</v>
      </c>
      <c r="AY159" s="197" t="s">
        <v>125</v>
      </c>
    </row>
    <row r="160" spans="2:65" s="12" customFormat="1">
      <c r="B160" s="196"/>
      <c r="D160" s="188" t="s">
        <v>132</v>
      </c>
      <c r="E160" s="197" t="s">
        <v>5</v>
      </c>
      <c r="F160" s="198" t="s">
        <v>224</v>
      </c>
      <c r="H160" s="199">
        <v>1496.944</v>
      </c>
      <c r="I160" s="200"/>
      <c r="L160" s="196"/>
      <c r="M160" s="201"/>
      <c r="N160" s="202"/>
      <c r="O160" s="202"/>
      <c r="P160" s="202"/>
      <c r="Q160" s="202"/>
      <c r="R160" s="202"/>
      <c r="S160" s="202"/>
      <c r="T160" s="203"/>
      <c r="AT160" s="197" t="s">
        <v>132</v>
      </c>
      <c r="AU160" s="197" t="s">
        <v>79</v>
      </c>
      <c r="AV160" s="12" t="s">
        <v>79</v>
      </c>
      <c r="AW160" s="12" t="s">
        <v>33</v>
      </c>
      <c r="AX160" s="12" t="s">
        <v>69</v>
      </c>
      <c r="AY160" s="197" t="s">
        <v>125</v>
      </c>
    </row>
    <row r="161" spans="2:65" s="14" customFormat="1">
      <c r="B161" s="214"/>
      <c r="D161" s="188" t="s">
        <v>132</v>
      </c>
      <c r="E161" s="215" t="s">
        <v>5</v>
      </c>
      <c r="F161" s="216" t="s">
        <v>225</v>
      </c>
      <c r="H161" s="217">
        <v>9800.7900000000009</v>
      </c>
      <c r="I161" s="218"/>
      <c r="L161" s="214"/>
      <c r="M161" s="219"/>
      <c r="N161" s="220"/>
      <c r="O161" s="220"/>
      <c r="P161" s="220"/>
      <c r="Q161" s="220"/>
      <c r="R161" s="220"/>
      <c r="S161" s="220"/>
      <c r="T161" s="221"/>
      <c r="AT161" s="215" t="s">
        <v>132</v>
      </c>
      <c r="AU161" s="215" t="s">
        <v>79</v>
      </c>
      <c r="AV161" s="14" t="s">
        <v>143</v>
      </c>
      <c r="AW161" s="14" t="s">
        <v>33</v>
      </c>
      <c r="AX161" s="14" t="s">
        <v>69</v>
      </c>
      <c r="AY161" s="215" t="s">
        <v>125</v>
      </c>
    </row>
    <row r="162" spans="2:65" s="11" customFormat="1">
      <c r="B162" s="187"/>
      <c r="D162" s="188" t="s">
        <v>132</v>
      </c>
      <c r="E162" s="189" t="s">
        <v>5</v>
      </c>
      <c r="F162" s="190" t="s">
        <v>226</v>
      </c>
      <c r="H162" s="191" t="s">
        <v>5</v>
      </c>
      <c r="I162" s="192"/>
      <c r="L162" s="187"/>
      <c r="M162" s="193"/>
      <c r="N162" s="194"/>
      <c r="O162" s="194"/>
      <c r="P162" s="194"/>
      <c r="Q162" s="194"/>
      <c r="R162" s="194"/>
      <c r="S162" s="194"/>
      <c r="T162" s="195"/>
      <c r="AT162" s="191" t="s">
        <v>132</v>
      </c>
      <c r="AU162" s="191" t="s">
        <v>79</v>
      </c>
      <c r="AV162" s="11" t="s">
        <v>77</v>
      </c>
      <c r="AW162" s="11" t="s">
        <v>33</v>
      </c>
      <c r="AX162" s="11" t="s">
        <v>69</v>
      </c>
      <c r="AY162" s="191" t="s">
        <v>125</v>
      </c>
    </row>
    <row r="163" spans="2:65" s="12" customFormat="1">
      <c r="B163" s="196"/>
      <c r="D163" s="188" t="s">
        <v>132</v>
      </c>
      <c r="E163" s="197" t="s">
        <v>5</v>
      </c>
      <c r="F163" s="198" t="s">
        <v>227</v>
      </c>
      <c r="H163" s="199">
        <v>-2644.5</v>
      </c>
      <c r="I163" s="200"/>
      <c r="L163" s="196"/>
      <c r="M163" s="201"/>
      <c r="N163" s="202"/>
      <c r="O163" s="202"/>
      <c r="P163" s="202"/>
      <c r="Q163" s="202"/>
      <c r="R163" s="202"/>
      <c r="S163" s="202"/>
      <c r="T163" s="203"/>
      <c r="AT163" s="197" t="s">
        <v>132</v>
      </c>
      <c r="AU163" s="197" t="s">
        <v>79</v>
      </c>
      <c r="AV163" s="12" t="s">
        <v>79</v>
      </c>
      <c r="AW163" s="12" t="s">
        <v>33</v>
      </c>
      <c r="AX163" s="12" t="s">
        <v>69</v>
      </c>
      <c r="AY163" s="197" t="s">
        <v>125</v>
      </c>
    </row>
    <row r="164" spans="2:65" s="12" customFormat="1">
      <c r="B164" s="196"/>
      <c r="D164" s="188" t="s">
        <v>132</v>
      </c>
      <c r="E164" s="197" t="s">
        <v>5</v>
      </c>
      <c r="F164" s="198" t="s">
        <v>228</v>
      </c>
      <c r="H164" s="199">
        <v>-783.12</v>
      </c>
      <c r="I164" s="200"/>
      <c r="L164" s="196"/>
      <c r="M164" s="201"/>
      <c r="N164" s="202"/>
      <c r="O164" s="202"/>
      <c r="P164" s="202"/>
      <c r="Q164" s="202"/>
      <c r="R164" s="202"/>
      <c r="S164" s="202"/>
      <c r="T164" s="203"/>
      <c r="AT164" s="197" t="s">
        <v>132</v>
      </c>
      <c r="AU164" s="197" t="s">
        <v>79</v>
      </c>
      <c r="AV164" s="12" t="s">
        <v>79</v>
      </c>
      <c r="AW164" s="12" t="s">
        <v>33</v>
      </c>
      <c r="AX164" s="12" t="s">
        <v>69</v>
      </c>
      <c r="AY164" s="197" t="s">
        <v>125</v>
      </c>
    </row>
    <row r="165" spans="2:65" s="12" customFormat="1">
      <c r="B165" s="196"/>
      <c r="D165" s="188" t="s">
        <v>132</v>
      </c>
      <c r="E165" s="197" t="s">
        <v>5</v>
      </c>
      <c r="F165" s="198" t="s">
        <v>229</v>
      </c>
      <c r="H165" s="199">
        <v>-118.8</v>
      </c>
      <c r="I165" s="200"/>
      <c r="L165" s="196"/>
      <c r="M165" s="201"/>
      <c r="N165" s="202"/>
      <c r="O165" s="202"/>
      <c r="P165" s="202"/>
      <c r="Q165" s="202"/>
      <c r="R165" s="202"/>
      <c r="S165" s="202"/>
      <c r="T165" s="203"/>
      <c r="AT165" s="197" t="s">
        <v>132</v>
      </c>
      <c r="AU165" s="197" t="s">
        <v>79</v>
      </c>
      <c r="AV165" s="12" t="s">
        <v>79</v>
      </c>
      <c r="AW165" s="12" t="s">
        <v>33</v>
      </c>
      <c r="AX165" s="12" t="s">
        <v>69</v>
      </c>
      <c r="AY165" s="197" t="s">
        <v>125</v>
      </c>
    </row>
    <row r="166" spans="2:65" s="12" customFormat="1">
      <c r="B166" s="196"/>
      <c r="D166" s="188" t="s">
        <v>132</v>
      </c>
      <c r="E166" s="197" t="s">
        <v>5</v>
      </c>
      <c r="F166" s="198" t="s">
        <v>230</v>
      </c>
      <c r="H166" s="199">
        <v>-231.68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132</v>
      </c>
      <c r="AU166" s="197" t="s">
        <v>79</v>
      </c>
      <c r="AV166" s="12" t="s">
        <v>79</v>
      </c>
      <c r="AW166" s="12" t="s">
        <v>33</v>
      </c>
      <c r="AX166" s="12" t="s">
        <v>69</v>
      </c>
      <c r="AY166" s="197" t="s">
        <v>125</v>
      </c>
    </row>
    <row r="167" spans="2:65" s="12" customFormat="1">
      <c r="B167" s="196"/>
      <c r="D167" s="188" t="s">
        <v>132</v>
      </c>
      <c r="E167" s="197" t="s">
        <v>5</v>
      </c>
      <c r="F167" s="198" t="s">
        <v>231</v>
      </c>
      <c r="H167" s="199">
        <v>-25.8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132</v>
      </c>
      <c r="AU167" s="197" t="s">
        <v>79</v>
      </c>
      <c r="AV167" s="12" t="s">
        <v>79</v>
      </c>
      <c r="AW167" s="12" t="s">
        <v>33</v>
      </c>
      <c r="AX167" s="12" t="s">
        <v>69</v>
      </c>
      <c r="AY167" s="197" t="s">
        <v>125</v>
      </c>
    </row>
    <row r="168" spans="2:65" s="12" customFormat="1">
      <c r="B168" s="196"/>
      <c r="D168" s="188" t="s">
        <v>132</v>
      </c>
      <c r="E168" s="197" t="s">
        <v>5</v>
      </c>
      <c r="F168" s="198" t="s">
        <v>232</v>
      </c>
      <c r="H168" s="199">
        <v>-78.400000000000006</v>
      </c>
      <c r="I168" s="200"/>
      <c r="L168" s="196"/>
      <c r="M168" s="201"/>
      <c r="N168" s="202"/>
      <c r="O168" s="202"/>
      <c r="P168" s="202"/>
      <c r="Q168" s="202"/>
      <c r="R168" s="202"/>
      <c r="S168" s="202"/>
      <c r="T168" s="203"/>
      <c r="AT168" s="197" t="s">
        <v>132</v>
      </c>
      <c r="AU168" s="197" t="s">
        <v>79</v>
      </c>
      <c r="AV168" s="12" t="s">
        <v>79</v>
      </c>
      <c r="AW168" s="12" t="s">
        <v>33</v>
      </c>
      <c r="AX168" s="12" t="s">
        <v>69</v>
      </c>
      <c r="AY168" s="197" t="s">
        <v>125</v>
      </c>
    </row>
    <row r="169" spans="2:65" s="12" customFormat="1">
      <c r="B169" s="196"/>
      <c r="D169" s="188" t="s">
        <v>132</v>
      </c>
      <c r="E169" s="197" t="s">
        <v>5</v>
      </c>
      <c r="F169" s="198" t="s">
        <v>233</v>
      </c>
      <c r="H169" s="199">
        <v>-137.91999999999999</v>
      </c>
      <c r="I169" s="200"/>
      <c r="L169" s="196"/>
      <c r="M169" s="201"/>
      <c r="N169" s="202"/>
      <c r="O169" s="202"/>
      <c r="P169" s="202"/>
      <c r="Q169" s="202"/>
      <c r="R169" s="202"/>
      <c r="S169" s="202"/>
      <c r="T169" s="203"/>
      <c r="AT169" s="197" t="s">
        <v>132</v>
      </c>
      <c r="AU169" s="197" t="s">
        <v>79</v>
      </c>
      <c r="AV169" s="12" t="s">
        <v>79</v>
      </c>
      <c r="AW169" s="12" t="s">
        <v>33</v>
      </c>
      <c r="AX169" s="12" t="s">
        <v>69</v>
      </c>
      <c r="AY169" s="197" t="s">
        <v>125</v>
      </c>
    </row>
    <row r="170" spans="2:65" s="12" customFormat="1">
      <c r="B170" s="196"/>
      <c r="D170" s="188" t="s">
        <v>132</v>
      </c>
      <c r="E170" s="197" t="s">
        <v>5</v>
      </c>
      <c r="F170" s="198" t="s">
        <v>234</v>
      </c>
      <c r="H170" s="199">
        <v>-246</v>
      </c>
      <c r="I170" s="200"/>
      <c r="L170" s="196"/>
      <c r="M170" s="201"/>
      <c r="N170" s="202"/>
      <c r="O170" s="202"/>
      <c r="P170" s="202"/>
      <c r="Q170" s="202"/>
      <c r="R170" s="202"/>
      <c r="S170" s="202"/>
      <c r="T170" s="203"/>
      <c r="AT170" s="197" t="s">
        <v>132</v>
      </c>
      <c r="AU170" s="197" t="s">
        <v>79</v>
      </c>
      <c r="AV170" s="12" t="s">
        <v>79</v>
      </c>
      <c r="AW170" s="12" t="s">
        <v>33</v>
      </c>
      <c r="AX170" s="12" t="s">
        <v>69</v>
      </c>
      <c r="AY170" s="197" t="s">
        <v>125</v>
      </c>
    </row>
    <row r="171" spans="2:65" s="14" customFormat="1">
      <c r="B171" s="214"/>
      <c r="D171" s="188" t="s">
        <v>132</v>
      </c>
      <c r="E171" s="215" t="s">
        <v>5</v>
      </c>
      <c r="F171" s="216" t="s">
        <v>225</v>
      </c>
      <c r="H171" s="217">
        <v>-4266.22</v>
      </c>
      <c r="I171" s="218"/>
      <c r="L171" s="214"/>
      <c r="M171" s="219"/>
      <c r="N171" s="220"/>
      <c r="O171" s="220"/>
      <c r="P171" s="220"/>
      <c r="Q171" s="220"/>
      <c r="R171" s="220"/>
      <c r="S171" s="220"/>
      <c r="T171" s="221"/>
      <c r="AT171" s="215" t="s">
        <v>132</v>
      </c>
      <c r="AU171" s="215" t="s">
        <v>79</v>
      </c>
      <c r="AV171" s="14" t="s">
        <v>143</v>
      </c>
      <c r="AW171" s="14" t="s">
        <v>33</v>
      </c>
      <c r="AX171" s="14" t="s">
        <v>69</v>
      </c>
      <c r="AY171" s="215" t="s">
        <v>125</v>
      </c>
    </row>
    <row r="172" spans="2:65" s="13" customFormat="1">
      <c r="B172" s="204"/>
      <c r="D172" s="205" t="s">
        <v>132</v>
      </c>
      <c r="E172" s="206" t="s">
        <v>5</v>
      </c>
      <c r="F172" s="207" t="s">
        <v>137</v>
      </c>
      <c r="H172" s="208">
        <v>5534.57</v>
      </c>
      <c r="I172" s="209"/>
      <c r="L172" s="204"/>
      <c r="M172" s="210"/>
      <c r="N172" s="211"/>
      <c r="O172" s="211"/>
      <c r="P172" s="211"/>
      <c r="Q172" s="211"/>
      <c r="R172" s="211"/>
      <c r="S172" s="211"/>
      <c r="T172" s="212"/>
      <c r="AT172" s="213" t="s">
        <v>132</v>
      </c>
      <c r="AU172" s="213" t="s">
        <v>79</v>
      </c>
      <c r="AV172" s="13" t="s">
        <v>131</v>
      </c>
      <c r="AW172" s="13" t="s">
        <v>33</v>
      </c>
      <c r="AX172" s="13" t="s">
        <v>77</v>
      </c>
      <c r="AY172" s="213" t="s">
        <v>125</v>
      </c>
    </row>
    <row r="173" spans="2:65" s="1" customFormat="1" ht="22.5" customHeight="1">
      <c r="B173" s="174"/>
      <c r="C173" s="175" t="s">
        <v>174</v>
      </c>
      <c r="D173" s="175" t="s">
        <v>127</v>
      </c>
      <c r="E173" s="176" t="s">
        <v>235</v>
      </c>
      <c r="F173" s="177" t="s">
        <v>236</v>
      </c>
      <c r="G173" s="178" t="s">
        <v>199</v>
      </c>
      <c r="H173" s="179">
        <v>1660.3710000000001</v>
      </c>
      <c r="I173" s="180"/>
      <c r="J173" s="181">
        <f>ROUND(I173*H173,2)</f>
        <v>0</v>
      </c>
      <c r="K173" s="177" t="s">
        <v>141</v>
      </c>
      <c r="L173" s="41"/>
      <c r="M173" s="182" t="s">
        <v>5</v>
      </c>
      <c r="N173" s="183" t="s">
        <v>40</v>
      </c>
      <c r="O173" s="42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AR173" s="24" t="s">
        <v>131</v>
      </c>
      <c r="AT173" s="24" t="s">
        <v>127</v>
      </c>
      <c r="AU173" s="24" t="s">
        <v>79</v>
      </c>
      <c r="AY173" s="24" t="s">
        <v>125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24" t="s">
        <v>77</v>
      </c>
      <c r="BK173" s="186">
        <f>ROUND(I173*H173,2)</f>
        <v>0</v>
      </c>
      <c r="BL173" s="24" t="s">
        <v>131</v>
      </c>
      <c r="BM173" s="24" t="s">
        <v>148</v>
      </c>
    </row>
    <row r="174" spans="2:65" s="12" customFormat="1">
      <c r="B174" s="196"/>
      <c r="D174" s="188" t="s">
        <v>132</v>
      </c>
      <c r="E174" s="197" t="s">
        <v>5</v>
      </c>
      <c r="F174" s="198" t="s">
        <v>237</v>
      </c>
      <c r="H174" s="199">
        <v>1660.3710000000001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132</v>
      </c>
      <c r="AU174" s="197" t="s">
        <v>79</v>
      </c>
      <c r="AV174" s="12" t="s">
        <v>79</v>
      </c>
      <c r="AW174" s="12" t="s">
        <v>33</v>
      </c>
      <c r="AX174" s="12" t="s">
        <v>69</v>
      </c>
      <c r="AY174" s="197" t="s">
        <v>125</v>
      </c>
    </row>
    <row r="175" spans="2:65" s="13" customFormat="1">
      <c r="B175" s="204"/>
      <c r="D175" s="205" t="s">
        <v>132</v>
      </c>
      <c r="E175" s="206" t="s">
        <v>5</v>
      </c>
      <c r="F175" s="207" t="s">
        <v>137</v>
      </c>
      <c r="H175" s="208">
        <v>1660.3710000000001</v>
      </c>
      <c r="I175" s="209"/>
      <c r="L175" s="204"/>
      <c r="M175" s="210"/>
      <c r="N175" s="211"/>
      <c r="O175" s="211"/>
      <c r="P175" s="211"/>
      <c r="Q175" s="211"/>
      <c r="R175" s="211"/>
      <c r="S175" s="211"/>
      <c r="T175" s="212"/>
      <c r="AT175" s="213" t="s">
        <v>132</v>
      </c>
      <c r="AU175" s="213" t="s">
        <v>79</v>
      </c>
      <c r="AV175" s="13" t="s">
        <v>131</v>
      </c>
      <c r="AW175" s="13" t="s">
        <v>33</v>
      </c>
      <c r="AX175" s="13" t="s">
        <v>77</v>
      </c>
      <c r="AY175" s="213" t="s">
        <v>125</v>
      </c>
    </row>
    <row r="176" spans="2:65" s="1" customFormat="1" ht="22.5" customHeight="1">
      <c r="B176" s="174"/>
      <c r="C176" s="175" t="s">
        <v>238</v>
      </c>
      <c r="D176" s="175" t="s">
        <v>127</v>
      </c>
      <c r="E176" s="176" t="s">
        <v>239</v>
      </c>
      <c r="F176" s="177" t="s">
        <v>240</v>
      </c>
      <c r="G176" s="178" t="s">
        <v>199</v>
      </c>
      <c r="H176" s="179">
        <v>4.32</v>
      </c>
      <c r="I176" s="180"/>
      <c r="J176" s="181">
        <f>ROUND(I176*H176,2)</f>
        <v>0</v>
      </c>
      <c r="K176" s="177" t="s">
        <v>141</v>
      </c>
      <c r="L176" s="41"/>
      <c r="M176" s="182" t="s">
        <v>5</v>
      </c>
      <c r="N176" s="183" t="s">
        <v>40</v>
      </c>
      <c r="O176" s="42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AR176" s="24" t="s">
        <v>131</v>
      </c>
      <c r="AT176" s="24" t="s">
        <v>127</v>
      </c>
      <c r="AU176" s="24" t="s">
        <v>79</v>
      </c>
      <c r="AY176" s="24" t="s">
        <v>125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24" t="s">
        <v>77</v>
      </c>
      <c r="BK176" s="186">
        <f>ROUND(I176*H176,2)</f>
        <v>0</v>
      </c>
      <c r="BL176" s="24" t="s">
        <v>131</v>
      </c>
      <c r="BM176" s="24" t="s">
        <v>241</v>
      </c>
    </row>
    <row r="177" spans="2:65" s="12" customFormat="1">
      <c r="B177" s="196"/>
      <c r="D177" s="188" t="s">
        <v>132</v>
      </c>
      <c r="E177" s="197" t="s">
        <v>5</v>
      </c>
      <c r="F177" s="198" t="s">
        <v>242</v>
      </c>
      <c r="H177" s="199">
        <v>4.32</v>
      </c>
      <c r="I177" s="200"/>
      <c r="L177" s="196"/>
      <c r="M177" s="201"/>
      <c r="N177" s="202"/>
      <c r="O177" s="202"/>
      <c r="P177" s="202"/>
      <c r="Q177" s="202"/>
      <c r="R177" s="202"/>
      <c r="S177" s="202"/>
      <c r="T177" s="203"/>
      <c r="AT177" s="197" t="s">
        <v>132</v>
      </c>
      <c r="AU177" s="197" t="s">
        <v>79</v>
      </c>
      <c r="AV177" s="12" t="s">
        <v>79</v>
      </c>
      <c r="AW177" s="12" t="s">
        <v>33</v>
      </c>
      <c r="AX177" s="12" t="s">
        <v>69</v>
      </c>
      <c r="AY177" s="197" t="s">
        <v>125</v>
      </c>
    </row>
    <row r="178" spans="2:65" s="13" customFormat="1">
      <c r="B178" s="204"/>
      <c r="D178" s="205" t="s">
        <v>132</v>
      </c>
      <c r="E178" s="206" t="s">
        <v>5</v>
      </c>
      <c r="F178" s="207" t="s">
        <v>137</v>
      </c>
      <c r="H178" s="208">
        <v>4.32</v>
      </c>
      <c r="I178" s="209"/>
      <c r="L178" s="204"/>
      <c r="M178" s="210"/>
      <c r="N178" s="211"/>
      <c r="O178" s="211"/>
      <c r="P178" s="211"/>
      <c r="Q178" s="211"/>
      <c r="R178" s="211"/>
      <c r="S178" s="211"/>
      <c r="T178" s="212"/>
      <c r="AT178" s="213" t="s">
        <v>132</v>
      </c>
      <c r="AU178" s="213" t="s">
        <v>79</v>
      </c>
      <c r="AV178" s="13" t="s">
        <v>131</v>
      </c>
      <c r="AW178" s="13" t="s">
        <v>33</v>
      </c>
      <c r="AX178" s="13" t="s">
        <v>77</v>
      </c>
      <c r="AY178" s="213" t="s">
        <v>125</v>
      </c>
    </row>
    <row r="179" spans="2:65" s="1" customFormat="1" ht="22.5" customHeight="1">
      <c r="B179" s="174"/>
      <c r="C179" s="175" t="s">
        <v>177</v>
      </c>
      <c r="D179" s="175" t="s">
        <v>127</v>
      </c>
      <c r="E179" s="176" t="s">
        <v>243</v>
      </c>
      <c r="F179" s="177" t="s">
        <v>244</v>
      </c>
      <c r="G179" s="178" t="s">
        <v>199</v>
      </c>
      <c r="H179" s="179">
        <v>521.56799999999998</v>
      </c>
      <c r="I179" s="180"/>
      <c r="J179" s="181">
        <f>ROUND(I179*H179,2)</f>
        <v>0</v>
      </c>
      <c r="K179" s="177" t="s">
        <v>141</v>
      </c>
      <c r="L179" s="41"/>
      <c r="M179" s="182" t="s">
        <v>5</v>
      </c>
      <c r="N179" s="183" t="s">
        <v>40</v>
      </c>
      <c r="O179" s="42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AR179" s="24" t="s">
        <v>131</v>
      </c>
      <c r="AT179" s="24" t="s">
        <v>127</v>
      </c>
      <c r="AU179" s="24" t="s">
        <v>79</v>
      </c>
      <c r="AY179" s="24" t="s">
        <v>125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24" t="s">
        <v>77</v>
      </c>
      <c r="BK179" s="186">
        <f>ROUND(I179*H179,2)</f>
        <v>0</v>
      </c>
      <c r="BL179" s="24" t="s">
        <v>131</v>
      </c>
      <c r="BM179" s="24" t="s">
        <v>245</v>
      </c>
    </row>
    <row r="180" spans="2:65" s="12" customFormat="1">
      <c r="B180" s="196"/>
      <c r="D180" s="188" t="s">
        <v>132</v>
      </c>
      <c r="E180" s="197" t="s">
        <v>5</v>
      </c>
      <c r="F180" s="198" t="s">
        <v>246</v>
      </c>
      <c r="H180" s="199">
        <v>275.72800000000001</v>
      </c>
      <c r="I180" s="200"/>
      <c r="L180" s="196"/>
      <c r="M180" s="201"/>
      <c r="N180" s="202"/>
      <c r="O180" s="202"/>
      <c r="P180" s="202"/>
      <c r="Q180" s="202"/>
      <c r="R180" s="202"/>
      <c r="S180" s="202"/>
      <c r="T180" s="203"/>
      <c r="AT180" s="197" t="s">
        <v>132</v>
      </c>
      <c r="AU180" s="197" t="s">
        <v>79</v>
      </c>
      <c r="AV180" s="12" t="s">
        <v>79</v>
      </c>
      <c r="AW180" s="12" t="s">
        <v>33</v>
      </c>
      <c r="AX180" s="12" t="s">
        <v>69</v>
      </c>
      <c r="AY180" s="197" t="s">
        <v>125</v>
      </c>
    </row>
    <row r="181" spans="2:65" s="12" customFormat="1">
      <c r="B181" s="196"/>
      <c r="D181" s="188" t="s">
        <v>132</v>
      </c>
      <c r="E181" s="197" t="s">
        <v>5</v>
      </c>
      <c r="F181" s="198" t="s">
        <v>247</v>
      </c>
      <c r="H181" s="199">
        <v>245.84</v>
      </c>
      <c r="I181" s="200"/>
      <c r="L181" s="196"/>
      <c r="M181" s="201"/>
      <c r="N181" s="202"/>
      <c r="O181" s="202"/>
      <c r="P181" s="202"/>
      <c r="Q181" s="202"/>
      <c r="R181" s="202"/>
      <c r="S181" s="202"/>
      <c r="T181" s="203"/>
      <c r="AT181" s="197" t="s">
        <v>132</v>
      </c>
      <c r="AU181" s="197" t="s">
        <v>79</v>
      </c>
      <c r="AV181" s="12" t="s">
        <v>79</v>
      </c>
      <c r="AW181" s="12" t="s">
        <v>33</v>
      </c>
      <c r="AX181" s="12" t="s">
        <v>69</v>
      </c>
      <c r="AY181" s="197" t="s">
        <v>125</v>
      </c>
    </row>
    <row r="182" spans="2:65" s="13" customFormat="1">
      <c r="B182" s="204"/>
      <c r="D182" s="205" t="s">
        <v>132</v>
      </c>
      <c r="E182" s="206" t="s">
        <v>5</v>
      </c>
      <c r="F182" s="207" t="s">
        <v>137</v>
      </c>
      <c r="H182" s="208">
        <v>521.56799999999998</v>
      </c>
      <c r="I182" s="209"/>
      <c r="L182" s="204"/>
      <c r="M182" s="210"/>
      <c r="N182" s="211"/>
      <c r="O182" s="211"/>
      <c r="P182" s="211"/>
      <c r="Q182" s="211"/>
      <c r="R182" s="211"/>
      <c r="S182" s="211"/>
      <c r="T182" s="212"/>
      <c r="AT182" s="213" t="s">
        <v>132</v>
      </c>
      <c r="AU182" s="213" t="s">
        <v>79</v>
      </c>
      <c r="AV182" s="13" t="s">
        <v>131</v>
      </c>
      <c r="AW182" s="13" t="s">
        <v>33</v>
      </c>
      <c r="AX182" s="13" t="s">
        <v>77</v>
      </c>
      <c r="AY182" s="213" t="s">
        <v>125</v>
      </c>
    </row>
    <row r="183" spans="2:65" s="1" customFormat="1" ht="22.5" customHeight="1">
      <c r="B183" s="174"/>
      <c r="C183" s="175" t="s">
        <v>10</v>
      </c>
      <c r="D183" s="175" t="s">
        <v>127</v>
      </c>
      <c r="E183" s="176" t="s">
        <v>248</v>
      </c>
      <c r="F183" s="177" t="s">
        <v>249</v>
      </c>
      <c r="G183" s="178" t="s">
        <v>199</v>
      </c>
      <c r="H183" s="179">
        <v>156.47</v>
      </c>
      <c r="I183" s="180"/>
      <c r="J183" s="181">
        <f>ROUND(I183*H183,2)</f>
        <v>0</v>
      </c>
      <c r="K183" s="177" t="s">
        <v>141</v>
      </c>
      <c r="L183" s="41"/>
      <c r="M183" s="182" t="s">
        <v>5</v>
      </c>
      <c r="N183" s="183" t="s">
        <v>40</v>
      </c>
      <c r="O183" s="42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AR183" s="24" t="s">
        <v>131</v>
      </c>
      <c r="AT183" s="24" t="s">
        <v>127</v>
      </c>
      <c r="AU183" s="24" t="s">
        <v>79</v>
      </c>
      <c r="AY183" s="24" t="s">
        <v>125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24" t="s">
        <v>77</v>
      </c>
      <c r="BK183" s="186">
        <f>ROUND(I183*H183,2)</f>
        <v>0</v>
      </c>
      <c r="BL183" s="24" t="s">
        <v>131</v>
      </c>
      <c r="BM183" s="24" t="s">
        <v>250</v>
      </c>
    </row>
    <row r="184" spans="2:65" s="12" customFormat="1">
      <c r="B184" s="196"/>
      <c r="D184" s="188" t="s">
        <v>132</v>
      </c>
      <c r="E184" s="197" t="s">
        <v>5</v>
      </c>
      <c r="F184" s="198" t="s">
        <v>251</v>
      </c>
      <c r="H184" s="199">
        <v>156.47</v>
      </c>
      <c r="I184" s="200"/>
      <c r="L184" s="196"/>
      <c r="M184" s="201"/>
      <c r="N184" s="202"/>
      <c r="O184" s="202"/>
      <c r="P184" s="202"/>
      <c r="Q184" s="202"/>
      <c r="R184" s="202"/>
      <c r="S184" s="202"/>
      <c r="T184" s="203"/>
      <c r="AT184" s="197" t="s">
        <v>132</v>
      </c>
      <c r="AU184" s="197" t="s">
        <v>79</v>
      </c>
      <c r="AV184" s="12" t="s">
        <v>79</v>
      </c>
      <c r="AW184" s="12" t="s">
        <v>33</v>
      </c>
      <c r="AX184" s="12" t="s">
        <v>69</v>
      </c>
      <c r="AY184" s="197" t="s">
        <v>125</v>
      </c>
    </row>
    <row r="185" spans="2:65" s="13" customFormat="1">
      <c r="B185" s="204"/>
      <c r="D185" s="205" t="s">
        <v>132</v>
      </c>
      <c r="E185" s="206" t="s">
        <v>5</v>
      </c>
      <c r="F185" s="207" t="s">
        <v>137</v>
      </c>
      <c r="H185" s="208">
        <v>156.47</v>
      </c>
      <c r="I185" s="209"/>
      <c r="L185" s="204"/>
      <c r="M185" s="210"/>
      <c r="N185" s="211"/>
      <c r="O185" s="211"/>
      <c r="P185" s="211"/>
      <c r="Q185" s="211"/>
      <c r="R185" s="211"/>
      <c r="S185" s="211"/>
      <c r="T185" s="212"/>
      <c r="AT185" s="213" t="s">
        <v>132</v>
      </c>
      <c r="AU185" s="213" t="s">
        <v>79</v>
      </c>
      <c r="AV185" s="13" t="s">
        <v>131</v>
      </c>
      <c r="AW185" s="13" t="s">
        <v>33</v>
      </c>
      <c r="AX185" s="13" t="s">
        <v>77</v>
      </c>
      <c r="AY185" s="213" t="s">
        <v>125</v>
      </c>
    </row>
    <row r="186" spans="2:65" s="1" customFormat="1" ht="22.5" customHeight="1">
      <c r="B186" s="174"/>
      <c r="C186" s="175" t="s">
        <v>182</v>
      </c>
      <c r="D186" s="175" t="s">
        <v>127</v>
      </c>
      <c r="E186" s="176" t="s">
        <v>252</v>
      </c>
      <c r="F186" s="177" t="s">
        <v>253</v>
      </c>
      <c r="G186" s="178" t="s">
        <v>199</v>
      </c>
      <c r="H186" s="179">
        <v>42.134</v>
      </c>
      <c r="I186" s="180"/>
      <c r="J186" s="181">
        <f>ROUND(I186*H186,2)</f>
        <v>0</v>
      </c>
      <c r="K186" s="177" t="s">
        <v>141</v>
      </c>
      <c r="L186" s="41"/>
      <c r="M186" s="182" t="s">
        <v>5</v>
      </c>
      <c r="N186" s="183" t="s">
        <v>40</v>
      </c>
      <c r="O186" s="42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AR186" s="24" t="s">
        <v>131</v>
      </c>
      <c r="AT186" s="24" t="s">
        <v>127</v>
      </c>
      <c r="AU186" s="24" t="s">
        <v>79</v>
      </c>
      <c r="AY186" s="24" t="s">
        <v>125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24" t="s">
        <v>77</v>
      </c>
      <c r="BK186" s="186">
        <f>ROUND(I186*H186,2)</f>
        <v>0</v>
      </c>
      <c r="BL186" s="24" t="s">
        <v>131</v>
      </c>
      <c r="BM186" s="24" t="s">
        <v>254</v>
      </c>
    </row>
    <row r="187" spans="2:65" s="12" customFormat="1">
      <c r="B187" s="196"/>
      <c r="D187" s="188" t="s">
        <v>132</v>
      </c>
      <c r="E187" s="197" t="s">
        <v>5</v>
      </c>
      <c r="F187" s="198" t="s">
        <v>255</v>
      </c>
      <c r="H187" s="199">
        <v>42.134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132</v>
      </c>
      <c r="AU187" s="197" t="s">
        <v>79</v>
      </c>
      <c r="AV187" s="12" t="s">
        <v>79</v>
      </c>
      <c r="AW187" s="12" t="s">
        <v>33</v>
      </c>
      <c r="AX187" s="12" t="s">
        <v>69</v>
      </c>
      <c r="AY187" s="197" t="s">
        <v>125</v>
      </c>
    </row>
    <row r="188" spans="2:65" s="13" customFormat="1">
      <c r="B188" s="204"/>
      <c r="D188" s="205" t="s">
        <v>132</v>
      </c>
      <c r="E188" s="206" t="s">
        <v>5</v>
      </c>
      <c r="F188" s="207" t="s">
        <v>137</v>
      </c>
      <c r="H188" s="208">
        <v>42.134</v>
      </c>
      <c r="I188" s="209"/>
      <c r="L188" s="204"/>
      <c r="M188" s="210"/>
      <c r="N188" s="211"/>
      <c r="O188" s="211"/>
      <c r="P188" s="211"/>
      <c r="Q188" s="211"/>
      <c r="R188" s="211"/>
      <c r="S188" s="211"/>
      <c r="T188" s="212"/>
      <c r="AT188" s="213" t="s">
        <v>132</v>
      </c>
      <c r="AU188" s="213" t="s">
        <v>79</v>
      </c>
      <c r="AV188" s="13" t="s">
        <v>131</v>
      </c>
      <c r="AW188" s="13" t="s">
        <v>33</v>
      </c>
      <c r="AX188" s="13" t="s">
        <v>77</v>
      </c>
      <c r="AY188" s="213" t="s">
        <v>125</v>
      </c>
    </row>
    <row r="189" spans="2:65" s="1" customFormat="1" ht="22.5" customHeight="1">
      <c r="B189" s="174"/>
      <c r="C189" s="175" t="s">
        <v>256</v>
      </c>
      <c r="D189" s="175" t="s">
        <v>127</v>
      </c>
      <c r="E189" s="176" t="s">
        <v>257</v>
      </c>
      <c r="F189" s="177" t="s">
        <v>258</v>
      </c>
      <c r="G189" s="178" t="s">
        <v>199</v>
      </c>
      <c r="H189" s="179">
        <v>12.64</v>
      </c>
      <c r="I189" s="180"/>
      <c r="J189" s="181">
        <f>ROUND(I189*H189,2)</f>
        <v>0</v>
      </c>
      <c r="K189" s="177" t="s">
        <v>141</v>
      </c>
      <c r="L189" s="41"/>
      <c r="M189" s="182" t="s">
        <v>5</v>
      </c>
      <c r="N189" s="183" t="s">
        <v>40</v>
      </c>
      <c r="O189" s="42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AR189" s="24" t="s">
        <v>131</v>
      </c>
      <c r="AT189" s="24" t="s">
        <v>127</v>
      </c>
      <c r="AU189" s="24" t="s">
        <v>79</v>
      </c>
      <c r="AY189" s="24" t="s">
        <v>125</v>
      </c>
      <c r="BE189" s="186">
        <f>IF(N189="základní",J189,0)</f>
        <v>0</v>
      </c>
      <c r="BF189" s="186">
        <f>IF(N189="snížená",J189,0)</f>
        <v>0</v>
      </c>
      <c r="BG189" s="186">
        <f>IF(N189="zákl. přenesená",J189,0)</f>
        <v>0</v>
      </c>
      <c r="BH189" s="186">
        <f>IF(N189="sníž. přenesená",J189,0)</f>
        <v>0</v>
      </c>
      <c r="BI189" s="186">
        <f>IF(N189="nulová",J189,0)</f>
        <v>0</v>
      </c>
      <c r="BJ189" s="24" t="s">
        <v>77</v>
      </c>
      <c r="BK189" s="186">
        <f>ROUND(I189*H189,2)</f>
        <v>0</v>
      </c>
      <c r="BL189" s="24" t="s">
        <v>131</v>
      </c>
      <c r="BM189" s="24" t="s">
        <v>259</v>
      </c>
    </row>
    <row r="190" spans="2:65" s="12" customFormat="1">
      <c r="B190" s="196"/>
      <c r="D190" s="188" t="s">
        <v>132</v>
      </c>
      <c r="E190" s="197" t="s">
        <v>5</v>
      </c>
      <c r="F190" s="198" t="s">
        <v>260</v>
      </c>
      <c r="H190" s="199">
        <v>12.64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132</v>
      </c>
      <c r="AU190" s="197" t="s">
        <v>79</v>
      </c>
      <c r="AV190" s="12" t="s">
        <v>79</v>
      </c>
      <c r="AW190" s="12" t="s">
        <v>33</v>
      </c>
      <c r="AX190" s="12" t="s">
        <v>69</v>
      </c>
      <c r="AY190" s="197" t="s">
        <v>125</v>
      </c>
    </row>
    <row r="191" spans="2:65" s="13" customFormat="1">
      <c r="B191" s="204"/>
      <c r="D191" s="205" t="s">
        <v>132</v>
      </c>
      <c r="E191" s="206" t="s">
        <v>5</v>
      </c>
      <c r="F191" s="207" t="s">
        <v>137</v>
      </c>
      <c r="H191" s="208">
        <v>12.64</v>
      </c>
      <c r="I191" s="209"/>
      <c r="L191" s="204"/>
      <c r="M191" s="210"/>
      <c r="N191" s="211"/>
      <c r="O191" s="211"/>
      <c r="P191" s="211"/>
      <c r="Q191" s="211"/>
      <c r="R191" s="211"/>
      <c r="S191" s="211"/>
      <c r="T191" s="212"/>
      <c r="AT191" s="213" t="s">
        <v>132</v>
      </c>
      <c r="AU191" s="213" t="s">
        <v>79</v>
      </c>
      <c r="AV191" s="13" t="s">
        <v>131</v>
      </c>
      <c r="AW191" s="13" t="s">
        <v>33</v>
      </c>
      <c r="AX191" s="13" t="s">
        <v>77</v>
      </c>
      <c r="AY191" s="213" t="s">
        <v>125</v>
      </c>
    </row>
    <row r="192" spans="2:65" s="1" customFormat="1" ht="22.5" customHeight="1">
      <c r="B192" s="174"/>
      <c r="C192" s="175" t="s">
        <v>186</v>
      </c>
      <c r="D192" s="175" t="s">
        <v>127</v>
      </c>
      <c r="E192" s="176" t="s">
        <v>261</v>
      </c>
      <c r="F192" s="177" t="s">
        <v>262</v>
      </c>
      <c r="G192" s="178" t="s">
        <v>146</v>
      </c>
      <c r="H192" s="179">
        <v>144</v>
      </c>
      <c r="I192" s="180"/>
      <c r="J192" s="181">
        <f>ROUND(I192*H192,2)</f>
        <v>0</v>
      </c>
      <c r="K192" s="177" t="s">
        <v>141</v>
      </c>
      <c r="L192" s="41"/>
      <c r="M192" s="182" t="s">
        <v>5</v>
      </c>
      <c r="N192" s="183" t="s">
        <v>40</v>
      </c>
      <c r="O192" s="42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AR192" s="24" t="s">
        <v>131</v>
      </c>
      <c r="AT192" s="24" t="s">
        <v>127</v>
      </c>
      <c r="AU192" s="24" t="s">
        <v>79</v>
      </c>
      <c r="AY192" s="24" t="s">
        <v>125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24" t="s">
        <v>77</v>
      </c>
      <c r="BK192" s="186">
        <f>ROUND(I192*H192,2)</f>
        <v>0</v>
      </c>
      <c r="BL192" s="24" t="s">
        <v>131</v>
      </c>
      <c r="BM192" s="24" t="s">
        <v>263</v>
      </c>
    </row>
    <row r="193" spans="2:65" s="12" customFormat="1">
      <c r="B193" s="196"/>
      <c r="D193" s="188" t="s">
        <v>132</v>
      </c>
      <c r="E193" s="197" t="s">
        <v>5</v>
      </c>
      <c r="F193" s="198" t="s">
        <v>264</v>
      </c>
      <c r="H193" s="199">
        <v>144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132</v>
      </c>
      <c r="AU193" s="197" t="s">
        <v>79</v>
      </c>
      <c r="AV193" s="12" t="s">
        <v>79</v>
      </c>
      <c r="AW193" s="12" t="s">
        <v>33</v>
      </c>
      <c r="AX193" s="12" t="s">
        <v>69</v>
      </c>
      <c r="AY193" s="197" t="s">
        <v>125</v>
      </c>
    </row>
    <row r="194" spans="2:65" s="13" customFormat="1">
      <c r="B194" s="204"/>
      <c r="D194" s="205" t="s">
        <v>132</v>
      </c>
      <c r="E194" s="206" t="s">
        <v>5</v>
      </c>
      <c r="F194" s="207" t="s">
        <v>137</v>
      </c>
      <c r="H194" s="208">
        <v>144</v>
      </c>
      <c r="I194" s="209"/>
      <c r="L194" s="204"/>
      <c r="M194" s="210"/>
      <c r="N194" s="211"/>
      <c r="O194" s="211"/>
      <c r="P194" s="211"/>
      <c r="Q194" s="211"/>
      <c r="R194" s="211"/>
      <c r="S194" s="211"/>
      <c r="T194" s="212"/>
      <c r="AT194" s="213" t="s">
        <v>132</v>
      </c>
      <c r="AU194" s="213" t="s">
        <v>79</v>
      </c>
      <c r="AV194" s="13" t="s">
        <v>131</v>
      </c>
      <c r="AW194" s="13" t="s">
        <v>33</v>
      </c>
      <c r="AX194" s="13" t="s">
        <v>77</v>
      </c>
      <c r="AY194" s="213" t="s">
        <v>125</v>
      </c>
    </row>
    <row r="195" spans="2:65" s="1" customFormat="1" ht="22.5" customHeight="1">
      <c r="B195" s="174"/>
      <c r="C195" s="175" t="s">
        <v>265</v>
      </c>
      <c r="D195" s="175" t="s">
        <v>127</v>
      </c>
      <c r="E195" s="176" t="s">
        <v>266</v>
      </c>
      <c r="F195" s="177" t="s">
        <v>267</v>
      </c>
      <c r="G195" s="178" t="s">
        <v>199</v>
      </c>
      <c r="H195" s="179">
        <v>429</v>
      </c>
      <c r="I195" s="180"/>
      <c r="J195" s="181">
        <f>ROUND(I195*H195,2)</f>
        <v>0</v>
      </c>
      <c r="K195" s="177" t="s">
        <v>141</v>
      </c>
      <c r="L195" s="41"/>
      <c r="M195" s="182" t="s">
        <v>5</v>
      </c>
      <c r="N195" s="183" t="s">
        <v>40</v>
      </c>
      <c r="O195" s="42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AR195" s="24" t="s">
        <v>131</v>
      </c>
      <c r="AT195" s="24" t="s">
        <v>127</v>
      </c>
      <c r="AU195" s="24" t="s">
        <v>79</v>
      </c>
      <c r="AY195" s="24" t="s">
        <v>125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24" t="s">
        <v>77</v>
      </c>
      <c r="BK195" s="186">
        <f>ROUND(I195*H195,2)</f>
        <v>0</v>
      </c>
      <c r="BL195" s="24" t="s">
        <v>131</v>
      </c>
      <c r="BM195" s="24" t="s">
        <v>268</v>
      </c>
    </row>
    <row r="196" spans="2:65" s="12" customFormat="1">
      <c r="B196" s="196"/>
      <c r="D196" s="188" t="s">
        <v>132</v>
      </c>
      <c r="E196" s="197" t="s">
        <v>5</v>
      </c>
      <c r="F196" s="198" t="s">
        <v>269</v>
      </c>
      <c r="H196" s="199">
        <v>429</v>
      </c>
      <c r="I196" s="200"/>
      <c r="L196" s="196"/>
      <c r="M196" s="201"/>
      <c r="N196" s="202"/>
      <c r="O196" s="202"/>
      <c r="P196" s="202"/>
      <c r="Q196" s="202"/>
      <c r="R196" s="202"/>
      <c r="S196" s="202"/>
      <c r="T196" s="203"/>
      <c r="AT196" s="197" t="s">
        <v>132</v>
      </c>
      <c r="AU196" s="197" t="s">
        <v>79</v>
      </c>
      <c r="AV196" s="12" t="s">
        <v>79</v>
      </c>
      <c r="AW196" s="12" t="s">
        <v>33</v>
      </c>
      <c r="AX196" s="12" t="s">
        <v>69</v>
      </c>
      <c r="AY196" s="197" t="s">
        <v>125</v>
      </c>
    </row>
    <row r="197" spans="2:65" s="13" customFormat="1">
      <c r="B197" s="204"/>
      <c r="D197" s="205" t="s">
        <v>132</v>
      </c>
      <c r="E197" s="206" t="s">
        <v>5</v>
      </c>
      <c r="F197" s="207" t="s">
        <v>137</v>
      </c>
      <c r="H197" s="208">
        <v>429</v>
      </c>
      <c r="I197" s="209"/>
      <c r="L197" s="204"/>
      <c r="M197" s="210"/>
      <c r="N197" s="211"/>
      <c r="O197" s="211"/>
      <c r="P197" s="211"/>
      <c r="Q197" s="211"/>
      <c r="R197" s="211"/>
      <c r="S197" s="211"/>
      <c r="T197" s="212"/>
      <c r="AT197" s="213" t="s">
        <v>132</v>
      </c>
      <c r="AU197" s="213" t="s">
        <v>79</v>
      </c>
      <c r="AV197" s="13" t="s">
        <v>131</v>
      </c>
      <c r="AW197" s="13" t="s">
        <v>33</v>
      </c>
      <c r="AX197" s="13" t="s">
        <v>77</v>
      </c>
      <c r="AY197" s="213" t="s">
        <v>125</v>
      </c>
    </row>
    <row r="198" spans="2:65" s="1" customFormat="1" ht="22.5" customHeight="1">
      <c r="B198" s="174"/>
      <c r="C198" s="175" t="s">
        <v>191</v>
      </c>
      <c r="D198" s="175" t="s">
        <v>127</v>
      </c>
      <c r="E198" s="176" t="s">
        <v>270</v>
      </c>
      <c r="F198" s="177" t="s">
        <v>271</v>
      </c>
      <c r="G198" s="178" t="s">
        <v>199</v>
      </c>
      <c r="H198" s="179">
        <v>6164.2719999999999</v>
      </c>
      <c r="I198" s="180"/>
      <c r="J198" s="181">
        <f>ROUND(I198*H198,2)</f>
        <v>0</v>
      </c>
      <c r="K198" s="177" t="s">
        <v>141</v>
      </c>
      <c r="L198" s="41"/>
      <c r="M198" s="182" t="s">
        <v>5</v>
      </c>
      <c r="N198" s="183" t="s">
        <v>40</v>
      </c>
      <c r="O198" s="42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AR198" s="24" t="s">
        <v>131</v>
      </c>
      <c r="AT198" s="24" t="s">
        <v>127</v>
      </c>
      <c r="AU198" s="24" t="s">
        <v>79</v>
      </c>
      <c r="AY198" s="24" t="s">
        <v>125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24" t="s">
        <v>77</v>
      </c>
      <c r="BK198" s="186">
        <f>ROUND(I198*H198,2)</f>
        <v>0</v>
      </c>
      <c r="BL198" s="24" t="s">
        <v>131</v>
      </c>
      <c r="BM198" s="24" t="s">
        <v>272</v>
      </c>
    </row>
    <row r="199" spans="2:65" s="12" customFormat="1">
      <c r="B199" s="196"/>
      <c r="D199" s="188" t="s">
        <v>132</v>
      </c>
      <c r="E199" s="197" t="s">
        <v>5</v>
      </c>
      <c r="F199" s="198" t="s">
        <v>273</v>
      </c>
      <c r="H199" s="199">
        <v>6101.2719999999999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132</v>
      </c>
      <c r="AU199" s="197" t="s">
        <v>79</v>
      </c>
      <c r="AV199" s="12" t="s">
        <v>79</v>
      </c>
      <c r="AW199" s="12" t="s">
        <v>33</v>
      </c>
      <c r="AX199" s="12" t="s">
        <v>69</v>
      </c>
      <c r="AY199" s="197" t="s">
        <v>125</v>
      </c>
    </row>
    <row r="200" spans="2:65" s="12" customFormat="1">
      <c r="B200" s="196"/>
      <c r="D200" s="188" t="s">
        <v>132</v>
      </c>
      <c r="E200" s="197" t="s">
        <v>5</v>
      </c>
      <c r="F200" s="198" t="s">
        <v>274</v>
      </c>
      <c r="H200" s="199">
        <v>63</v>
      </c>
      <c r="I200" s="200"/>
      <c r="L200" s="196"/>
      <c r="M200" s="201"/>
      <c r="N200" s="202"/>
      <c r="O200" s="202"/>
      <c r="P200" s="202"/>
      <c r="Q200" s="202"/>
      <c r="R200" s="202"/>
      <c r="S200" s="202"/>
      <c r="T200" s="203"/>
      <c r="AT200" s="197" t="s">
        <v>132</v>
      </c>
      <c r="AU200" s="197" t="s">
        <v>79</v>
      </c>
      <c r="AV200" s="12" t="s">
        <v>79</v>
      </c>
      <c r="AW200" s="12" t="s">
        <v>33</v>
      </c>
      <c r="AX200" s="12" t="s">
        <v>69</v>
      </c>
      <c r="AY200" s="197" t="s">
        <v>125</v>
      </c>
    </row>
    <row r="201" spans="2:65" s="13" customFormat="1">
      <c r="B201" s="204"/>
      <c r="D201" s="205" t="s">
        <v>132</v>
      </c>
      <c r="E201" s="206" t="s">
        <v>5</v>
      </c>
      <c r="F201" s="207" t="s">
        <v>137</v>
      </c>
      <c r="H201" s="208">
        <v>6164.2719999999999</v>
      </c>
      <c r="I201" s="209"/>
      <c r="L201" s="204"/>
      <c r="M201" s="210"/>
      <c r="N201" s="211"/>
      <c r="O201" s="211"/>
      <c r="P201" s="211"/>
      <c r="Q201" s="211"/>
      <c r="R201" s="211"/>
      <c r="S201" s="211"/>
      <c r="T201" s="212"/>
      <c r="AT201" s="213" t="s">
        <v>132</v>
      </c>
      <c r="AU201" s="213" t="s">
        <v>79</v>
      </c>
      <c r="AV201" s="13" t="s">
        <v>131</v>
      </c>
      <c r="AW201" s="13" t="s">
        <v>33</v>
      </c>
      <c r="AX201" s="13" t="s">
        <v>77</v>
      </c>
      <c r="AY201" s="213" t="s">
        <v>125</v>
      </c>
    </row>
    <row r="202" spans="2:65" s="1" customFormat="1" ht="31.5" customHeight="1">
      <c r="B202" s="174"/>
      <c r="C202" s="175" t="s">
        <v>275</v>
      </c>
      <c r="D202" s="175" t="s">
        <v>127</v>
      </c>
      <c r="E202" s="176" t="s">
        <v>276</v>
      </c>
      <c r="F202" s="177" t="s">
        <v>277</v>
      </c>
      <c r="G202" s="178" t="s">
        <v>199</v>
      </c>
      <c r="H202" s="179">
        <v>61642.720000000001</v>
      </c>
      <c r="I202" s="180"/>
      <c r="J202" s="181">
        <f>ROUND(I202*H202,2)</f>
        <v>0</v>
      </c>
      <c r="K202" s="177" t="s">
        <v>141</v>
      </c>
      <c r="L202" s="41"/>
      <c r="M202" s="182" t="s">
        <v>5</v>
      </c>
      <c r="N202" s="183" t="s">
        <v>40</v>
      </c>
      <c r="O202" s="42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AR202" s="24" t="s">
        <v>131</v>
      </c>
      <c r="AT202" s="24" t="s">
        <v>127</v>
      </c>
      <c r="AU202" s="24" t="s">
        <v>79</v>
      </c>
      <c r="AY202" s="24" t="s">
        <v>125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4" t="s">
        <v>77</v>
      </c>
      <c r="BK202" s="186">
        <f>ROUND(I202*H202,2)</f>
        <v>0</v>
      </c>
      <c r="BL202" s="24" t="s">
        <v>131</v>
      </c>
      <c r="BM202" s="24" t="s">
        <v>278</v>
      </c>
    </row>
    <row r="203" spans="2:65" s="1" customFormat="1" ht="22.5" customHeight="1">
      <c r="B203" s="174"/>
      <c r="C203" s="175" t="s">
        <v>195</v>
      </c>
      <c r="D203" s="175" t="s">
        <v>127</v>
      </c>
      <c r="E203" s="176" t="s">
        <v>279</v>
      </c>
      <c r="F203" s="177" t="s">
        <v>280</v>
      </c>
      <c r="G203" s="178" t="s">
        <v>199</v>
      </c>
      <c r="H203" s="179">
        <v>4.32</v>
      </c>
      <c r="I203" s="180"/>
      <c r="J203" s="181">
        <f>ROUND(I203*H203,2)</f>
        <v>0</v>
      </c>
      <c r="K203" s="177" t="s">
        <v>141</v>
      </c>
      <c r="L203" s="41"/>
      <c r="M203" s="182" t="s">
        <v>5</v>
      </c>
      <c r="N203" s="183" t="s">
        <v>40</v>
      </c>
      <c r="O203" s="42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AR203" s="24" t="s">
        <v>131</v>
      </c>
      <c r="AT203" s="24" t="s">
        <v>127</v>
      </c>
      <c r="AU203" s="24" t="s">
        <v>79</v>
      </c>
      <c r="AY203" s="24" t="s">
        <v>125</v>
      </c>
      <c r="BE203" s="186">
        <f>IF(N203="základní",J203,0)</f>
        <v>0</v>
      </c>
      <c r="BF203" s="186">
        <f>IF(N203="snížená",J203,0)</f>
        <v>0</v>
      </c>
      <c r="BG203" s="186">
        <f>IF(N203="zákl. přenesená",J203,0)</f>
        <v>0</v>
      </c>
      <c r="BH203" s="186">
        <f>IF(N203="sníž. přenesená",J203,0)</f>
        <v>0</v>
      </c>
      <c r="BI203" s="186">
        <f>IF(N203="nulová",J203,0)</f>
        <v>0</v>
      </c>
      <c r="BJ203" s="24" t="s">
        <v>77</v>
      </c>
      <c r="BK203" s="186">
        <f>ROUND(I203*H203,2)</f>
        <v>0</v>
      </c>
      <c r="BL203" s="24" t="s">
        <v>131</v>
      </c>
      <c r="BM203" s="24" t="s">
        <v>281</v>
      </c>
    </row>
    <row r="204" spans="2:65" s="12" customFormat="1">
      <c r="B204" s="196"/>
      <c r="D204" s="188" t="s">
        <v>132</v>
      </c>
      <c r="E204" s="197" t="s">
        <v>5</v>
      </c>
      <c r="F204" s="198" t="s">
        <v>242</v>
      </c>
      <c r="H204" s="199">
        <v>4.32</v>
      </c>
      <c r="I204" s="200"/>
      <c r="L204" s="196"/>
      <c r="M204" s="201"/>
      <c r="N204" s="202"/>
      <c r="O204" s="202"/>
      <c r="P204" s="202"/>
      <c r="Q204" s="202"/>
      <c r="R204" s="202"/>
      <c r="S204" s="202"/>
      <c r="T204" s="203"/>
      <c r="AT204" s="197" t="s">
        <v>132</v>
      </c>
      <c r="AU204" s="197" t="s">
        <v>79</v>
      </c>
      <c r="AV204" s="12" t="s">
        <v>79</v>
      </c>
      <c r="AW204" s="12" t="s">
        <v>33</v>
      </c>
      <c r="AX204" s="12" t="s">
        <v>69</v>
      </c>
      <c r="AY204" s="197" t="s">
        <v>125</v>
      </c>
    </row>
    <row r="205" spans="2:65" s="13" customFormat="1">
      <c r="B205" s="204"/>
      <c r="D205" s="205" t="s">
        <v>132</v>
      </c>
      <c r="E205" s="206" t="s">
        <v>5</v>
      </c>
      <c r="F205" s="207" t="s">
        <v>137</v>
      </c>
      <c r="H205" s="208">
        <v>4.32</v>
      </c>
      <c r="I205" s="209"/>
      <c r="L205" s="204"/>
      <c r="M205" s="210"/>
      <c r="N205" s="211"/>
      <c r="O205" s="211"/>
      <c r="P205" s="211"/>
      <c r="Q205" s="211"/>
      <c r="R205" s="211"/>
      <c r="S205" s="211"/>
      <c r="T205" s="212"/>
      <c r="AT205" s="213" t="s">
        <v>132</v>
      </c>
      <c r="AU205" s="213" t="s">
        <v>79</v>
      </c>
      <c r="AV205" s="13" t="s">
        <v>131</v>
      </c>
      <c r="AW205" s="13" t="s">
        <v>33</v>
      </c>
      <c r="AX205" s="13" t="s">
        <v>77</v>
      </c>
      <c r="AY205" s="213" t="s">
        <v>125</v>
      </c>
    </row>
    <row r="206" spans="2:65" s="1" customFormat="1" ht="31.5" customHeight="1">
      <c r="B206" s="174"/>
      <c r="C206" s="175" t="s">
        <v>282</v>
      </c>
      <c r="D206" s="175" t="s">
        <v>127</v>
      </c>
      <c r="E206" s="176" t="s">
        <v>283</v>
      </c>
      <c r="F206" s="177" t="s">
        <v>284</v>
      </c>
      <c r="G206" s="178" t="s">
        <v>199</v>
      </c>
      <c r="H206" s="179">
        <v>43.2</v>
      </c>
      <c r="I206" s="180"/>
      <c r="J206" s="181">
        <f>ROUND(I206*H206,2)</f>
        <v>0</v>
      </c>
      <c r="K206" s="177" t="s">
        <v>141</v>
      </c>
      <c r="L206" s="41"/>
      <c r="M206" s="182" t="s">
        <v>5</v>
      </c>
      <c r="N206" s="183" t="s">
        <v>40</v>
      </c>
      <c r="O206" s="42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AR206" s="24" t="s">
        <v>131</v>
      </c>
      <c r="AT206" s="24" t="s">
        <v>127</v>
      </c>
      <c r="AU206" s="24" t="s">
        <v>79</v>
      </c>
      <c r="AY206" s="24" t="s">
        <v>125</v>
      </c>
      <c r="BE206" s="186">
        <f>IF(N206="základní",J206,0)</f>
        <v>0</v>
      </c>
      <c r="BF206" s="186">
        <f>IF(N206="snížená",J206,0)</f>
        <v>0</v>
      </c>
      <c r="BG206" s="186">
        <f>IF(N206="zákl. přenesená",J206,0)</f>
        <v>0</v>
      </c>
      <c r="BH206" s="186">
        <f>IF(N206="sníž. přenesená",J206,0)</f>
        <v>0</v>
      </c>
      <c r="BI206" s="186">
        <f>IF(N206="nulová",J206,0)</f>
        <v>0</v>
      </c>
      <c r="BJ206" s="24" t="s">
        <v>77</v>
      </c>
      <c r="BK206" s="186">
        <f>ROUND(I206*H206,2)</f>
        <v>0</v>
      </c>
      <c r="BL206" s="24" t="s">
        <v>131</v>
      </c>
      <c r="BM206" s="24" t="s">
        <v>285</v>
      </c>
    </row>
    <row r="207" spans="2:65" s="1" customFormat="1" ht="22.5" customHeight="1">
      <c r="B207" s="174"/>
      <c r="C207" s="175" t="s">
        <v>200</v>
      </c>
      <c r="D207" s="175" t="s">
        <v>127</v>
      </c>
      <c r="E207" s="176" t="s">
        <v>286</v>
      </c>
      <c r="F207" s="177" t="s">
        <v>287</v>
      </c>
      <c r="G207" s="178" t="s">
        <v>199</v>
      </c>
      <c r="H207" s="179">
        <v>183</v>
      </c>
      <c r="I207" s="180"/>
      <c r="J207" s="181">
        <f>ROUND(I207*H207,2)</f>
        <v>0</v>
      </c>
      <c r="K207" s="177" t="s">
        <v>141</v>
      </c>
      <c r="L207" s="41"/>
      <c r="M207" s="182" t="s">
        <v>5</v>
      </c>
      <c r="N207" s="183" t="s">
        <v>40</v>
      </c>
      <c r="O207" s="42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AR207" s="24" t="s">
        <v>131</v>
      </c>
      <c r="AT207" s="24" t="s">
        <v>127</v>
      </c>
      <c r="AU207" s="24" t="s">
        <v>79</v>
      </c>
      <c r="AY207" s="24" t="s">
        <v>125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24" t="s">
        <v>77</v>
      </c>
      <c r="BK207" s="186">
        <f>ROUND(I207*H207,2)</f>
        <v>0</v>
      </c>
      <c r="BL207" s="24" t="s">
        <v>131</v>
      </c>
      <c r="BM207" s="24" t="s">
        <v>288</v>
      </c>
    </row>
    <row r="208" spans="2:65" s="12" customFormat="1">
      <c r="B208" s="196"/>
      <c r="D208" s="188" t="s">
        <v>132</v>
      </c>
      <c r="E208" s="197" t="s">
        <v>5</v>
      </c>
      <c r="F208" s="198" t="s">
        <v>289</v>
      </c>
      <c r="H208" s="199">
        <v>183</v>
      </c>
      <c r="I208" s="200"/>
      <c r="L208" s="196"/>
      <c r="M208" s="201"/>
      <c r="N208" s="202"/>
      <c r="O208" s="202"/>
      <c r="P208" s="202"/>
      <c r="Q208" s="202"/>
      <c r="R208" s="202"/>
      <c r="S208" s="202"/>
      <c r="T208" s="203"/>
      <c r="AT208" s="197" t="s">
        <v>132</v>
      </c>
      <c r="AU208" s="197" t="s">
        <v>79</v>
      </c>
      <c r="AV208" s="12" t="s">
        <v>79</v>
      </c>
      <c r="AW208" s="12" t="s">
        <v>33</v>
      </c>
      <c r="AX208" s="12" t="s">
        <v>69</v>
      </c>
      <c r="AY208" s="197" t="s">
        <v>125</v>
      </c>
    </row>
    <row r="209" spans="2:65" s="13" customFormat="1">
      <c r="B209" s="204"/>
      <c r="D209" s="205" t="s">
        <v>132</v>
      </c>
      <c r="E209" s="206" t="s">
        <v>5</v>
      </c>
      <c r="F209" s="207" t="s">
        <v>137</v>
      </c>
      <c r="H209" s="208">
        <v>183</v>
      </c>
      <c r="I209" s="209"/>
      <c r="L209" s="204"/>
      <c r="M209" s="210"/>
      <c r="N209" s="211"/>
      <c r="O209" s="211"/>
      <c r="P209" s="211"/>
      <c r="Q209" s="211"/>
      <c r="R209" s="211"/>
      <c r="S209" s="211"/>
      <c r="T209" s="212"/>
      <c r="AT209" s="213" t="s">
        <v>132</v>
      </c>
      <c r="AU209" s="213" t="s">
        <v>79</v>
      </c>
      <c r="AV209" s="13" t="s">
        <v>131</v>
      </c>
      <c r="AW209" s="13" t="s">
        <v>33</v>
      </c>
      <c r="AX209" s="13" t="s">
        <v>77</v>
      </c>
      <c r="AY209" s="213" t="s">
        <v>125</v>
      </c>
    </row>
    <row r="210" spans="2:65" s="1" customFormat="1" ht="22.5" customHeight="1">
      <c r="B210" s="174"/>
      <c r="C210" s="175" t="s">
        <v>290</v>
      </c>
      <c r="D210" s="175" t="s">
        <v>127</v>
      </c>
      <c r="E210" s="176" t="s">
        <v>291</v>
      </c>
      <c r="F210" s="177" t="s">
        <v>292</v>
      </c>
      <c r="G210" s="178" t="s">
        <v>293</v>
      </c>
      <c r="H210" s="179">
        <v>10381.665999999999</v>
      </c>
      <c r="I210" s="180"/>
      <c r="J210" s="181">
        <f>ROUND(I210*H210,2)</f>
        <v>0</v>
      </c>
      <c r="K210" s="177" t="s">
        <v>141</v>
      </c>
      <c r="L210" s="41"/>
      <c r="M210" s="182" t="s">
        <v>5</v>
      </c>
      <c r="N210" s="183" t="s">
        <v>40</v>
      </c>
      <c r="O210" s="42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AR210" s="24" t="s">
        <v>131</v>
      </c>
      <c r="AT210" s="24" t="s">
        <v>127</v>
      </c>
      <c r="AU210" s="24" t="s">
        <v>79</v>
      </c>
      <c r="AY210" s="24" t="s">
        <v>125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24" t="s">
        <v>77</v>
      </c>
      <c r="BK210" s="186">
        <f>ROUND(I210*H210,2)</f>
        <v>0</v>
      </c>
      <c r="BL210" s="24" t="s">
        <v>131</v>
      </c>
      <c r="BM210" s="24" t="s">
        <v>294</v>
      </c>
    </row>
    <row r="211" spans="2:65" s="12" customFormat="1">
      <c r="B211" s="196"/>
      <c r="D211" s="188" t="s">
        <v>132</v>
      </c>
      <c r="E211" s="197" t="s">
        <v>5</v>
      </c>
      <c r="F211" s="198" t="s">
        <v>295</v>
      </c>
      <c r="H211" s="199">
        <v>10372.162</v>
      </c>
      <c r="I211" s="200"/>
      <c r="L211" s="196"/>
      <c r="M211" s="201"/>
      <c r="N211" s="202"/>
      <c r="O211" s="202"/>
      <c r="P211" s="202"/>
      <c r="Q211" s="202"/>
      <c r="R211" s="202"/>
      <c r="S211" s="202"/>
      <c r="T211" s="203"/>
      <c r="AT211" s="197" t="s">
        <v>132</v>
      </c>
      <c r="AU211" s="197" t="s">
        <v>79</v>
      </c>
      <c r="AV211" s="12" t="s">
        <v>79</v>
      </c>
      <c r="AW211" s="12" t="s">
        <v>33</v>
      </c>
      <c r="AX211" s="12" t="s">
        <v>69</v>
      </c>
      <c r="AY211" s="197" t="s">
        <v>125</v>
      </c>
    </row>
    <row r="212" spans="2:65" s="12" customFormat="1">
      <c r="B212" s="196"/>
      <c r="D212" s="188" t="s">
        <v>132</v>
      </c>
      <c r="E212" s="197" t="s">
        <v>5</v>
      </c>
      <c r="F212" s="198" t="s">
        <v>296</v>
      </c>
      <c r="H212" s="199">
        <v>9.5039999999999996</v>
      </c>
      <c r="I212" s="200"/>
      <c r="L212" s="196"/>
      <c r="M212" s="201"/>
      <c r="N212" s="202"/>
      <c r="O212" s="202"/>
      <c r="P212" s="202"/>
      <c r="Q212" s="202"/>
      <c r="R212" s="202"/>
      <c r="S212" s="202"/>
      <c r="T212" s="203"/>
      <c r="AT212" s="197" t="s">
        <v>132</v>
      </c>
      <c r="AU212" s="197" t="s">
        <v>79</v>
      </c>
      <c r="AV212" s="12" t="s">
        <v>79</v>
      </c>
      <c r="AW212" s="12" t="s">
        <v>33</v>
      </c>
      <c r="AX212" s="12" t="s">
        <v>69</v>
      </c>
      <c r="AY212" s="197" t="s">
        <v>125</v>
      </c>
    </row>
    <row r="213" spans="2:65" s="13" customFormat="1">
      <c r="B213" s="204"/>
      <c r="D213" s="205" t="s">
        <v>132</v>
      </c>
      <c r="E213" s="206" t="s">
        <v>5</v>
      </c>
      <c r="F213" s="207" t="s">
        <v>137</v>
      </c>
      <c r="H213" s="208">
        <v>10381.665999999999</v>
      </c>
      <c r="I213" s="209"/>
      <c r="L213" s="204"/>
      <c r="M213" s="210"/>
      <c r="N213" s="211"/>
      <c r="O213" s="211"/>
      <c r="P213" s="211"/>
      <c r="Q213" s="211"/>
      <c r="R213" s="211"/>
      <c r="S213" s="211"/>
      <c r="T213" s="212"/>
      <c r="AT213" s="213" t="s">
        <v>132</v>
      </c>
      <c r="AU213" s="213" t="s">
        <v>79</v>
      </c>
      <c r="AV213" s="13" t="s">
        <v>131</v>
      </c>
      <c r="AW213" s="13" t="s">
        <v>33</v>
      </c>
      <c r="AX213" s="13" t="s">
        <v>77</v>
      </c>
      <c r="AY213" s="213" t="s">
        <v>125</v>
      </c>
    </row>
    <row r="214" spans="2:65" s="1" customFormat="1" ht="22.5" customHeight="1">
      <c r="B214" s="174"/>
      <c r="C214" s="175" t="s">
        <v>204</v>
      </c>
      <c r="D214" s="175" t="s">
        <v>127</v>
      </c>
      <c r="E214" s="176" t="s">
        <v>297</v>
      </c>
      <c r="F214" s="177" t="s">
        <v>298</v>
      </c>
      <c r="G214" s="178" t="s">
        <v>199</v>
      </c>
      <c r="H214" s="179">
        <v>1347.42</v>
      </c>
      <c r="I214" s="180"/>
      <c r="J214" s="181">
        <f>ROUND(I214*H214,2)</f>
        <v>0</v>
      </c>
      <c r="K214" s="177" t="s">
        <v>141</v>
      </c>
      <c r="L214" s="41"/>
      <c r="M214" s="182" t="s">
        <v>5</v>
      </c>
      <c r="N214" s="183" t="s">
        <v>40</v>
      </c>
      <c r="O214" s="42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AR214" s="24" t="s">
        <v>131</v>
      </c>
      <c r="AT214" s="24" t="s">
        <v>127</v>
      </c>
      <c r="AU214" s="24" t="s">
        <v>79</v>
      </c>
      <c r="AY214" s="24" t="s">
        <v>125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24" t="s">
        <v>77</v>
      </c>
      <c r="BK214" s="186">
        <f>ROUND(I214*H214,2)</f>
        <v>0</v>
      </c>
      <c r="BL214" s="24" t="s">
        <v>131</v>
      </c>
      <c r="BM214" s="24" t="s">
        <v>299</v>
      </c>
    </row>
    <row r="215" spans="2:65" s="12" customFormat="1">
      <c r="B215" s="196"/>
      <c r="D215" s="188" t="s">
        <v>132</v>
      </c>
      <c r="E215" s="197" t="s">
        <v>5</v>
      </c>
      <c r="F215" s="198" t="s">
        <v>300</v>
      </c>
      <c r="H215" s="199">
        <v>32.118000000000002</v>
      </c>
      <c r="I215" s="200"/>
      <c r="L215" s="196"/>
      <c r="M215" s="201"/>
      <c r="N215" s="202"/>
      <c r="O215" s="202"/>
      <c r="P215" s="202"/>
      <c r="Q215" s="202"/>
      <c r="R215" s="202"/>
      <c r="S215" s="202"/>
      <c r="T215" s="203"/>
      <c r="AT215" s="197" t="s">
        <v>132</v>
      </c>
      <c r="AU215" s="197" t="s">
        <v>79</v>
      </c>
      <c r="AV215" s="12" t="s">
        <v>79</v>
      </c>
      <c r="AW215" s="12" t="s">
        <v>33</v>
      </c>
      <c r="AX215" s="12" t="s">
        <v>69</v>
      </c>
      <c r="AY215" s="197" t="s">
        <v>125</v>
      </c>
    </row>
    <row r="216" spans="2:65" s="12" customFormat="1">
      <c r="B216" s="196"/>
      <c r="D216" s="188" t="s">
        <v>132</v>
      </c>
      <c r="E216" s="197" t="s">
        <v>5</v>
      </c>
      <c r="F216" s="198" t="s">
        <v>301</v>
      </c>
      <c r="H216" s="199">
        <v>18.922000000000001</v>
      </c>
      <c r="I216" s="200"/>
      <c r="L216" s="196"/>
      <c r="M216" s="201"/>
      <c r="N216" s="202"/>
      <c r="O216" s="202"/>
      <c r="P216" s="202"/>
      <c r="Q216" s="202"/>
      <c r="R216" s="202"/>
      <c r="S216" s="202"/>
      <c r="T216" s="203"/>
      <c r="AT216" s="197" t="s">
        <v>132</v>
      </c>
      <c r="AU216" s="197" t="s">
        <v>79</v>
      </c>
      <c r="AV216" s="12" t="s">
        <v>79</v>
      </c>
      <c r="AW216" s="12" t="s">
        <v>33</v>
      </c>
      <c r="AX216" s="12" t="s">
        <v>69</v>
      </c>
      <c r="AY216" s="197" t="s">
        <v>125</v>
      </c>
    </row>
    <row r="217" spans="2:65" s="12" customFormat="1">
      <c r="B217" s="196"/>
      <c r="D217" s="188" t="s">
        <v>132</v>
      </c>
      <c r="E217" s="197" t="s">
        <v>5</v>
      </c>
      <c r="F217" s="198" t="s">
        <v>302</v>
      </c>
      <c r="H217" s="199">
        <v>184.38</v>
      </c>
      <c r="I217" s="200"/>
      <c r="L217" s="196"/>
      <c r="M217" s="201"/>
      <c r="N217" s="202"/>
      <c r="O217" s="202"/>
      <c r="P217" s="202"/>
      <c r="Q217" s="202"/>
      <c r="R217" s="202"/>
      <c r="S217" s="202"/>
      <c r="T217" s="203"/>
      <c r="AT217" s="197" t="s">
        <v>132</v>
      </c>
      <c r="AU217" s="197" t="s">
        <v>79</v>
      </c>
      <c r="AV217" s="12" t="s">
        <v>79</v>
      </c>
      <c r="AW217" s="12" t="s">
        <v>33</v>
      </c>
      <c r="AX217" s="12" t="s">
        <v>69</v>
      </c>
      <c r="AY217" s="197" t="s">
        <v>125</v>
      </c>
    </row>
    <row r="218" spans="2:65" s="12" customFormat="1">
      <c r="B218" s="196"/>
      <c r="D218" s="188" t="s">
        <v>132</v>
      </c>
      <c r="E218" s="197" t="s">
        <v>5</v>
      </c>
      <c r="F218" s="198" t="s">
        <v>223</v>
      </c>
      <c r="H218" s="199">
        <v>1112</v>
      </c>
      <c r="I218" s="200"/>
      <c r="L218" s="196"/>
      <c r="M218" s="201"/>
      <c r="N218" s="202"/>
      <c r="O218" s="202"/>
      <c r="P218" s="202"/>
      <c r="Q218" s="202"/>
      <c r="R218" s="202"/>
      <c r="S218" s="202"/>
      <c r="T218" s="203"/>
      <c r="AT218" s="197" t="s">
        <v>132</v>
      </c>
      <c r="AU218" s="197" t="s">
        <v>79</v>
      </c>
      <c r="AV218" s="12" t="s">
        <v>79</v>
      </c>
      <c r="AW218" s="12" t="s">
        <v>33</v>
      </c>
      <c r="AX218" s="12" t="s">
        <v>69</v>
      </c>
      <c r="AY218" s="197" t="s">
        <v>125</v>
      </c>
    </row>
    <row r="219" spans="2:65" s="13" customFormat="1">
      <c r="B219" s="204"/>
      <c r="D219" s="205" t="s">
        <v>132</v>
      </c>
      <c r="E219" s="206" t="s">
        <v>5</v>
      </c>
      <c r="F219" s="207" t="s">
        <v>137</v>
      </c>
      <c r="H219" s="208">
        <v>1347.42</v>
      </c>
      <c r="I219" s="209"/>
      <c r="L219" s="204"/>
      <c r="M219" s="210"/>
      <c r="N219" s="211"/>
      <c r="O219" s="211"/>
      <c r="P219" s="211"/>
      <c r="Q219" s="211"/>
      <c r="R219" s="211"/>
      <c r="S219" s="211"/>
      <c r="T219" s="212"/>
      <c r="AT219" s="213" t="s">
        <v>132</v>
      </c>
      <c r="AU219" s="213" t="s">
        <v>79</v>
      </c>
      <c r="AV219" s="13" t="s">
        <v>131</v>
      </c>
      <c r="AW219" s="13" t="s">
        <v>33</v>
      </c>
      <c r="AX219" s="13" t="s">
        <v>77</v>
      </c>
      <c r="AY219" s="213" t="s">
        <v>125</v>
      </c>
    </row>
    <row r="220" spans="2:65" s="1" customFormat="1" ht="22.5" customHeight="1">
      <c r="B220" s="174"/>
      <c r="C220" s="222" t="s">
        <v>303</v>
      </c>
      <c r="D220" s="222" t="s">
        <v>304</v>
      </c>
      <c r="E220" s="223" t="s">
        <v>305</v>
      </c>
      <c r="F220" s="224" t="s">
        <v>306</v>
      </c>
      <c r="G220" s="225" t="s">
        <v>293</v>
      </c>
      <c r="H220" s="226">
        <v>3395.498</v>
      </c>
      <c r="I220" s="227"/>
      <c r="J220" s="228">
        <f>ROUND(I220*H220,2)</f>
        <v>0</v>
      </c>
      <c r="K220" s="224" t="s">
        <v>141</v>
      </c>
      <c r="L220" s="229"/>
      <c r="M220" s="230" t="s">
        <v>5</v>
      </c>
      <c r="N220" s="231" t="s">
        <v>40</v>
      </c>
      <c r="O220" s="42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AR220" s="24" t="s">
        <v>151</v>
      </c>
      <c r="AT220" s="24" t="s">
        <v>304</v>
      </c>
      <c r="AU220" s="24" t="s">
        <v>79</v>
      </c>
      <c r="AY220" s="24" t="s">
        <v>125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24" t="s">
        <v>77</v>
      </c>
      <c r="BK220" s="186">
        <f>ROUND(I220*H220,2)</f>
        <v>0</v>
      </c>
      <c r="BL220" s="24" t="s">
        <v>131</v>
      </c>
      <c r="BM220" s="24" t="s">
        <v>307</v>
      </c>
    </row>
    <row r="221" spans="2:65" s="12" customFormat="1">
      <c r="B221" s="196"/>
      <c r="D221" s="188" t="s">
        <v>132</v>
      </c>
      <c r="E221" s="197" t="s">
        <v>5</v>
      </c>
      <c r="F221" s="198" t="s">
        <v>308</v>
      </c>
      <c r="H221" s="199">
        <v>3395.498</v>
      </c>
      <c r="I221" s="200"/>
      <c r="L221" s="196"/>
      <c r="M221" s="201"/>
      <c r="N221" s="202"/>
      <c r="O221" s="202"/>
      <c r="P221" s="202"/>
      <c r="Q221" s="202"/>
      <c r="R221" s="202"/>
      <c r="S221" s="202"/>
      <c r="T221" s="203"/>
      <c r="AT221" s="197" t="s">
        <v>132</v>
      </c>
      <c r="AU221" s="197" t="s">
        <v>79</v>
      </c>
      <c r="AV221" s="12" t="s">
        <v>79</v>
      </c>
      <c r="AW221" s="12" t="s">
        <v>33</v>
      </c>
      <c r="AX221" s="12" t="s">
        <v>69</v>
      </c>
      <c r="AY221" s="197" t="s">
        <v>125</v>
      </c>
    </row>
    <row r="222" spans="2:65" s="13" customFormat="1">
      <c r="B222" s="204"/>
      <c r="D222" s="205" t="s">
        <v>132</v>
      </c>
      <c r="E222" s="206" t="s">
        <v>5</v>
      </c>
      <c r="F222" s="207" t="s">
        <v>137</v>
      </c>
      <c r="H222" s="208">
        <v>3395.498</v>
      </c>
      <c r="I222" s="209"/>
      <c r="L222" s="204"/>
      <c r="M222" s="210"/>
      <c r="N222" s="211"/>
      <c r="O222" s="211"/>
      <c r="P222" s="211"/>
      <c r="Q222" s="211"/>
      <c r="R222" s="211"/>
      <c r="S222" s="211"/>
      <c r="T222" s="212"/>
      <c r="AT222" s="213" t="s">
        <v>132</v>
      </c>
      <c r="AU222" s="213" t="s">
        <v>79</v>
      </c>
      <c r="AV222" s="13" t="s">
        <v>131</v>
      </c>
      <c r="AW222" s="13" t="s">
        <v>33</v>
      </c>
      <c r="AX222" s="13" t="s">
        <v>77</v>
      </c>
      <c r="AY222" s="213" t="s">
        <v>125</v>
      </c>
    </row>
    <row r="223" spans="2:65" s="1" customFormat="1" ht="22.5" customHeight="1">
      <c r="B223" s="174"/>
      <c r="C223" s="175" t="s">
        <v>209</v>
      </c>
      <c r="D223" s="175" t="s">
        <v>127</v>
      </c>
      <c r="E223" s="176" t="s">
        <v>309</v>
      </c>
      <c r="F223" s="177" t="s">
        <v>310</v>
      </c>
      <c r="G223" s="178" t="s">
        <v>146</v>
      </c>
      <c r="H223" s="179">
        <v>1220</v>
      </c>
      <c r="I223" s="180"/>
      <c r="J223" s="181">
        <f>ROUND(I223*H223,2)</f>
        <v>0</v>
      </c>
      <c r="K223" s="177" t="s">
        <v>141</v>
      </c>
      <c r="L223" s="41"/>
      <c r="M223" s="182" t="s">
        <v>5</v>
      </c>
      <c r="N223" s="183" t="s">
        <v>40</v>
      </c>
      <c r="O223" s="42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AR223" s="24" t="s">
        <v>131</v>
      </c>
      <c r="AT223" s="24" t="s">
        <v>127</v>
      </c>
      <c r="AU223" s="24" t="s">
        <v>79</v>
      </c>
      <c r="AY223" s="24" t="s">
        <v>125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24" t="s">
        <v>77</v>
      </c>
      <c r="BK223" s="186">
        <f>ROUND(I223*H223,2)</f>
        <v>0</v>
      </c>
      <c r="BL223" s="24" t="s">
        <v>131</v>
      </c>
      <c r="BM223" s="24" t="s">
        <v>311</v>
      </c>
    </row>
    <row r="224" spans="2:65" s="12" customFormat="1">
      <c r="B224" s="196"/>
      <c r="D224" s="188" t="s">
        <v>132</v>
      </c>
      <c r="E224" s="197" t="s">
        <v>5</v>
      </c>
      <c r="F224" s="198" t="s">
        <v>312</v>
      </c>
      <c r="H224" s="199">
        <v>1220</v>
      </c>
      <c r="I224" s="200"/>
      <c r="L224" s="196"/>
      <c r="M224" s="201"/>
      <c r="N224" s="202"/>
      <c r="O224" s="202"/>
      <c r="P224" s="202"/>
      <c r="Q224" s="202"/>
      <c r="R224" s="202"/>
      <c r="S224" s="202"/>
      <c r="T224" s="203"/>
      <c r="AT224" s="197" t="s">
        <v>132</v>
      </c>
      <c r="AU224" s="197" t="s">
        <v>79</v>
      </c>
      <c r="AV224" s="12" t="s">
        <v>79</v>
      </c>
      <c r="AW224" s="12" t="s">
        <v>33</v>
      </c>
      <c r="AX224" s="12" t="s">
        <v>69</v>
      </c>
      <c r="AY224" s="197" t="s">
        <v>125</v>
      </c>
    </row>
    <row r="225" spans="2:65" s="13" customFormat="1">
      <c r="B225" s="204"/>
      <c r="D225" s="205" t="s">
        <v>132</v>
      </c>
      <c r="E225" s="206" t="s">
        <v>5</v>
      </c>
      <c r="F225" s="207" t="s">
        <v>137</v>
      </c>
      <c r="H225" s="208">
        <v>1220</v>
      </c>
      <c r="I225" s="209"/>
      <c r="L225" s="204"/>
      <c r="M225" s="210"/>
      <c r="N225" s="211"/>
      <c r="O225" s="211"/>
      <c r="P225" s="211"/>
      <c r="Q225" s="211"/>
      <c r="R225" s="211"/>
      <c r="S225" s="211"/>
      <c r="T225" s="212"/>
      <c r="AT225" s="213" t="s">
        <v>132</v>
      </c>
      <c r="AU225" s="213" t="s">
        <v>79</v>
      </c>
      <c r="AV225" s="13" t="s">
        <v>131</v>
      </c>
      <c r="AW225" s="13" t="s">
        <v>33</v>
      </c>
      <c r="AX225" s="13" t="s">
        <v>77</v>
      </c>
      <c r="AY225" s="213" t="s">
        <v>125</v>
      </c>
    </row>
    <row r="226" spans="2:65" s="1" customFormat="1" ht="22.5" customHeight="1">
      <c r="B226" s="174"/>
      <c r="C226" s="175" t="s">
        <v>313</v>
      </c>
      <c r="D226" s="175" t="s">
        <v>127</v>
      </c>
      <c r="E226" s="176" t="s">
        <v>314</v>
      </c>
      <c r="F226" s="177" t="s">
        <v>315</v>
      </c>
      <c r="G226" s="178" t="s">
        <v>146</v>
      </c>
      <c r="H226" s="179">
        <v>1220</v>
      </c>
      <c r="I226" s="180"/>
      <c r="J226" s="181">
        <f>ROUND(I226*H226,2)</f>
        <v>0</v>
      </c>
      <c r="K226" s="177" t="s">
        <v>141</v>
      </c>
      <c r="L226" s="41"/>
      <c r="M226" s="182" t="s">
        <v>5</v>
      </c>
      <c r="N226" s="183" t="s">
        <v>40</v>
      </c>
      <c r="O226" s="42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AR226" s="24" t="s">
        <v>131</v>
      </c>
      <c r="AT226" s="24" t="s">
        <v>127</v>
      </c>
      <c r="AU226" s="24" t="s">
        <v>79</v>
      </c>
      <c r="AY226" s="24" t="s">
        <v>125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24" t="s">
        <v>77</v>
      </c>
      <c r="BK226" s="186">
        <f>ROUND(I226*H226,2)</f>
        <v>0</v>
      </c>
      <c r="BL226" s="24" t="s">
        <v>131</v>
      </c>
      <c r="BM226" s="24" t="s">
        <v>316</v>
      </c>
    </row>
    <row r="227" spans="2:65" s="12" customFormat="1">
      <c r="B227" s="196"/>
      <c r="D227" s="188" t="s">
        <v>132</v>
      </c>
      <c r="E227" s="197" t="s">
        <v>5</v>
      </c>
      <c r="F227" s="198" t="s">
        <v>312</v>
      </c>
      <c r="H227" s="199">
        <v>1220</v>
      </c>
      <c r="I227" s="200"/>
      <c r="L227" s="196"/>
      <c r="M227" s="201"/>
      <c r="N227" s="202"/>
      <c r="O227" s="202"/>
      <c r="P227" s="202"/>
      <c r="Q227" s="202"/>
      <c r="R227" s="202"/>
      <c r="S227" s="202"/>
      <c r="T227" s="203"/>
      <c r="AT227" s="197" t="s">
        <v>132</v>
      </c>
      <c r="AU227" s="197" t="s">
        <v>79</v>
      </c>
      <c r="AV227" s="12" t="s">
        <v>79</v>
      </c>
      <c r="AW227" s="12" t="s">
        <v>33</v>
      </c>
      <c r="AX227" s="12" t="s">
        <v>69</v>
      </c>
      <c r="AY227" s="197" t="s">
        <v>125</v>
      </c>
    </row>
    <row r="228" spans="2:65" s="13" customFormat="1">
      <c r="B228" s="204"/>
      <c r="D228" s="205" t="s">
        <v>132</v>
      </c>
      <c r="E228" s="206" t="s">
        <v>5</v>
      </c>
      <c r="F228" s="207" t="s">
        <v>137</v>
      </c>
      <c r="H228" s="208">
        <v>1220</v>
      </c>
      <c r="I228" s="209"/>
      <c r="L228" s="204"/>
      <c r="M228" s="210"/>
      <c r="N228" s="211"/>
      <c r="O228" s="211"/>
      <c r="P228" s="211"/>
      <c r="Q228" s="211"/>
      <c r="R228" s="211"/>
      <c r="S228" s="211"/>
      <c r="T228" s="212"/>
      <c r="AT228" s="213" t="s">
        <v>132</v>
      </c>
      <c r="AU228" s="213" t="s">
        <v>79</v>
      </c>
      <c r="AV228" s="13" t="s">
        <v>131</v>
      </c>
      <c r="AW228" s="13" t="s">
        <v>33</v>
      </c>
      <c r="AX228" s="13" t="s">
        <v>77</v>
      </c>
      <c r="AY228" s="213" t="s">
        <v>125</v>
      </c>
    </row>
    <row r="229" spans="2:65" s="1" customFormat="1" ht="22.5" customHeight="1">
      <c r="B229" s="174"/>
      <c r="C229" s="222" t="s">
        <v>148</v>
      </c>
      <c r="D229" s="222" t="s">
        <v>304</v>
      </c>
      <c r="E229" s="223" t="s">
        <v>317</v>
      </c>
      <c r="F229" s="224" t="s">
        <v>318</v>
      </c>
      <c r="G229" s="225" t="s">
        <v>319</v>
      </c>
      <c r="H229" s="226">
        <v>61</v>
      </c>
      <c r="I229" s="227"/>
      <c r="J229" s="228">
        <f>ROUND(I229*H229,2)</f>
        <v>0</v>
      </c>
      <c r="K229" s="224" t="s">
        <v>141</v>
      </c>
      <c r="L229" s="229"/>
      <c r="M229" s="230" t="s">
        <v>5</v>
      </c>
      <c r="N229" s="231" t="s">
        <v>40</v>
      </c>
      <c r="O229" s="42"/>
      <c r="P229" s="184">
        <f>O229*H229</f>
        <v>0</v>
      </c>
      <c r="Q229" s="184">
        <v>0</v>
      </c>
      <c r="R229" s="184">
        <f>Q229*H229</f>
        <v>0</v>
      </c>
      <c r="S229" s="184">
        <v>0</v>
      </c>
      <c r="T229" s="185">
        <f>S229*H229</f>
        <v>0</v>
      </c>
      <c r="AR229" s="24" t="s">
        <v>151</v>
      </c>
      <c r="AT229" s="24" t="s">
        <v>304</v>
      </c>
      <c r="AU229" s="24" t="s">
        <v>79</v>
      </c>
      <c r="AY229" s="24" t="s">
        <v>125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24" t="s">
        <v>77</v>
      </c>
      <c r="BK229" s="186">
        <f>ROUND(I229*H229,2)</f>
        <v>0</v>
      </c>
      <c r="BL229" s="24" t="s">
        <v>131</v>
      </c>
      <c r="BM229" s="24" t="s">
        <v>320</v>
      </c>
    </row>
    <row r="230" spans="2:65" s="1" customFormat="1" ht="22.5" customHeight="1">
      <c r="B230" s="174"/>
      <c r="C230" s="175" t="s">
        <v>321</v>
      </c>
      <c r="D230" s="175" t="s">
        <v>127</v>
      </c>
      <c r="E230" s="176" t="s">
        <v>322</v>
      </c>
      <c r="F230" s="177" t="s">
        <v>323</v>
      </c>
      <c r="G230" s="178" t="s">
        <v>146</v>
      </c>
      <c r="H230" s="179">
        <v>1220</v>
      </c>
      <c r="I230" s="180"/>
      <c r="J230" s="181">
        <f>ROUND(I230*H230,2)</f>
        <v>0</v>
      </c>
      <c r="K230" s="177" t="s">
        <v>141</v>
      </c>
      <c r="L230" s="41"/>
      <c r="M230" s="182" t="s">
        <v>5</v>
      </c>
      <c r="N230" s="183" t="s">
        <v>40</v>
      </c>
      <c r="O230" s="42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AR230" s="24" t="s">
        <v>131</v>
      </c>
      <c r="AT230" s="24" t="s">
        <v>127</v>
      </c>
      <c r="AU230" s="24" t="s">
        <v>79</v>
      </c>
      <c r="AY230" s="24" t="s">
        <v>125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24" t="s">
        <v>77</v>
      </c>
      <c r="BK230" s="186">
        <f>ROUND(I230*H230,2)</f>
        <v>0</v>
      </c>
      <c r="BL230" s="24" t="s">
        <v>131</v>
      </c>
      <c r="BM230" s="24" t="s">
        <v>324</v>
      </c>
    </row>
    <row r="231" spans="2:65" s="12" customFormat="1">
      <c r="B231" s="196"/>
      <c r="D231" s="188" t="s">
        <v>132</v>
      </c>
      <c r="E231" s="197" t="s">
        <v>5</v>
      </c>
      <c r="F231" s="198" t="s">
        <v>312</v>
      </c>
      <c r="H231" s="199">
        <v>1220</v>
      </c>
      <c r="I231" s="200"/>
      <c r="L231" s="196"/>
      <c r="M231" s="201"/>
      <c r="N231" s="202"/>
      <c r="O231" s="202"/>
      <c r="P231" s="202"/>
      <c r="Q231" s="202"/>
      <c r="R231" s="202"/>
      <c r="S231" s="202"/>
      <c r="T231" s="203"/>
      <c r="AT231" s="197" t="s">
        <v>132</v>
      </c>
      <c r="AU231" s="197" t="s">
        <v>79</v>
      </c>
      <c r="AV231" s="12" t="s">
        <v>79</v>
      </c>
      <c r="AW231" s="12" t="s">
        <v>33</v>
      </c>
      <c r="AX231" s="12" t="s">
        <v>69</v>
      </c>
      <c r="AY231" s="197" t="s">
        <v>125</v>
      </c>
    </row>
    <row r="232" spans="2:65" s="13" customFormat="1">
      <c r="B232" s="204"/>
      <c r="D232" s="205" t="s">
        <v>132</v>
      </c>
      <c r="E232" s="206" t="s">
        <v>5</v>
      </c>
      <c r="F232" s="207" t="s">
        <v>137</v>
      </c>
      <c r="H232" s="208">
        <v>1220</v>
      </c>
      <c r="I232" s="209"/>
      <c r="L232" s="204"/>
      <c r="M232" s="210"/>
      <c r="N232" s="211"/>
      <c r="O232" s="211"/>
      <c r="P232" s="211"/>
      <c r="Q232" s="211"/>
      <c r="R232" s="211"/>
      <c r="S232" s="211"/>
      <c r="T232" s="212"/>
      <c r="AT232" s="213" t="s">
        <v>132</v>
      </c>
      <c r="AU232" s="213" t="s">
        <v>79</v>
      </c>
      <c r="AV232" s="13" t="s">
        <v>131</v>
      </c>
      <c r="AW232" s="13" t="s">
        <v>33</v>
      </c>
      <c r="AX232" s="13" t="s">
        <v>77</v>
      </c>
      <c r="AY232" s="213" t="s">
        <v>125</v>
      </c>
    </row>
    <row r="233" spans="2:65" s="1" customFormat="1" ht="22.5" customHeight="1">
      <c r="B233" s="174"/>
      <c r="C233" s="175" t="s">
        <v>241</v>
      </c>
      <c r="D233" s="175" t="s">
        <v>127</v>
      </c>
      <c r="E233" s="176" t="s">
        <v>325</v>
      </c>
      <c r="F233" s="177" t="s">
        <v>326</v>
      </c>
      <c r="G233" s="178" t="s">
        <v>146</v>
      </c>
      <c r="H233" s="179">
        <v>11595.72</v>
      </c>
      <c r="I233" s="180"/>
      <c r="J233" s="181">
        <f>ROUND(I233*H233,2)</f>
        <v>0</v>
      </c>
      <c r="K233" s="177" t="s">
        <v>141</v>
      </c>
      <c r="L233" s="41"/>
      <c r="M233" s="182" t="s">
        <v>5</v>
      </c>
      <c r="N233" s="183" t="s">
        <v>40</v>
      </c>
      <c r="O233" s="42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AR233" s="24" t="s">
        <v>131</v>
      </c>
      <c r="AT233" s="24" t="s">
        <v>127</v>
      </c>
      <c r="AU233" s="24" t="s">
        <v>79</v>
      </c>
      <c r="AY233" s="24" t="s">
        <v>125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24" t="s">
        <v>77</v>
      </c>
      <c r="BK233" s="186">
        <f>ROUND(I233*H233,2)</f>
        <v>0</v>
      </c>
      <c r="BL233" s="24" t="s">
        <v>131</v>
      </c>
      <c r="BM233" s="24" t="s">
        <v>327</v>
      </c>
    </row>
    <row r="234" spans="2:65" s="12" customFormat="1">
      <c r="B234" s="196"/>
      <c r="D234" s="188" t="s">
        <v>132</v>
      </c>
      <c r="E234" s="197" t="s">
        <v>5</v>
      </c>
      <c r="F234" s="198" t="s">
        <v>328</v>
      </c>
      <c r="H234" s="199">
        <v>4520</v>
      </c>
      <c r="I234" s="200"/>
      <c r="L234" s="196"/>
      <c r="M234" s="201"/>
      <c r="N234" s="202"/>
      <c r="O234" s="202"/>
      <c r="P234" s="202"/>
      <c r="Q234" s="202"/>
      <c r="R234" s="202"/>
      <c r="S234" s="202"/>
      <c r="T234" s="203"/>
      <c r="AT234" s="197" t="s">
        <v>132</v>
      </c>
      <c r="AU234" s="197" t="s">
        <v>79</v>
      </c>
      <c r="AV234" s="12" t="s">
        <v>79</v>
      </c>
      <c r="AW234" s="12" t="s">
        <v>33</v>
      </c>
      <c r="AX234" s="12" t="s">
        <v>69</v>
      </c>
      <c r="AY234" s="197" t="s">
        <v>125</v>
      </c>
    </row>
    <row r="235" spans="2:65" s="12" customFormat="1">
      <c r="B235" s="196"/>
      <c r="D235" s="188" t="s">
        <v>132</v>
      </c>
      <c r="E235" s="197" t="s">
        <v>5</v>
      </c>
      <c r="F235" s="198" t="s">
        <v>329</v>
      </c>
      <c r="H235" s="199">
        <v>958</v>
      </c>
      <c r="I235" s="200"/>
      <c r="L235" s="196"/>
      <c r="M235" s="201"/>
      <c r="N235" s="202"/>
      <c r="O235" s="202"/>
      <c r="P235" s="202"/>
      <c r="Q235" s="202"/>
      <c r="R235" s="202"/>
      <c r="S235" s="202"/>
      <c r="T235" s="203"/>
      <c r="AT235" s="197" t="s">
        <v>132</v>
      </c>
      <c r="AU235" s="197" t="s">
        <v>79</v>
      </c>
      <c r="AV235" s="12" t="s">
        <v>79</v>
      </c>
      <c r="AW235" s="12" t="s">
        <v>33</v>
      </c>
      <c r="AX235" s="12" t="s">
        <v>69</v>
      </c>
      <c r="AY235" s="197" t="s">
        <v>125</v>
      </c>
    </row>
    <row r="236" spans="2:65" s="12" customFormat="1">
      <c r="B236" s="196"/>
      <c r="D236" s="188" t="s">
        <v>132</v>
      </c>
      <c r="E236" s="197" t="s">
        <v>5</v>
      </c>
      <c r="F236" s="198" t="s">
        <v>330</v>
      </c>
      <c r="H236" s="199">
        <v>210</v>
      </c>
      <c r="I236" s="200"/>
      <c r="L236" s="196"/>
      <c r="M236" s="201"/>
      <c r="N236" s="202"/>
      <c r="O236" s="202"/>
      <c r="P236" s="202"/>
      <c r="Q236" s="202"/>
      <c r="R236" s="202"/>
      <c r="S236" s="202"/>
      <c r="T236" s="203"/>
      <c r="AT236" s="197" t="s">
        <v>132</v>
      </c>
      <c r="AU236" s="197" t="s">
        <v>79</v>
      </c>
      <c r="AV236" s="12" t="s">
        <v>79</v>
      </c>
      <c r="AW236" s="12" t="s">
        <v>33</v>
      </c>
      <c r="AX236" s="12" t="s">
        <v>69</v>
      </c>
      <c r="AY236" s="197" t="s">
        <v>125</v>
      </c>
    </row>
    <row r="237" spans="2:65" s="12" customFormat="1">
      <c r="B237" s="196"/>
      <c r="D237" s="188" t="s">
        <v>132</v>
      </c>
      <c r="E237" s="197" t="s">
        <v>5</v>
      </c>
      <c r="F237" s="198" t="s">
        <v>331</v>
      </c>
      <c r="H237" s="199">
        <v>1520</v>
      </c>
      <c r="I237" s="200"/>
      <c r="L237" s="196"/>
      <c r="M237" s="201"/>
      <c r="N237" s="202"/>
      <c r="O237" s="202"/>
      <c r="P237" s="202"/>
      <c r="Q237" s="202"/>
      <c r="R237" s="202"/>
      <c r="S237" s="202"/>
      <c r="T237" s="203"/>
      <c r="AT237" s="197" t="s">
        <v>132</v>
      </c>
      <c r="AU237" s="197" t="s">
        <v>79</v>
      </c>
      <c r="AV237" s="12" t="s">
        <v>79</v>
      </c>
      <c r="AW237" s="12" t="s">
        <v>33</v>
      </c>
      <c r="AX237" s="12" t="s">
        <v>69</v>
      </c>
      <c r="AY237" s="197" t="s">
        <v>125</v>
      </c>
    </row>
    <row r="238" spans="2:65" s="12" customFormat="1">
      <c r="B238" s="196"/>
      <c r="D238" s="188" t="s">
        <v>132</v>
      </c>
      <c r="E238" s="197" t="s">
        <v>5</v>
      </c>
      <c r="F238" s="198" t="s">
        <v>332</v>
      </c>
      <c r="H238" s="199">
        <v>112</v>
      </c>
      <c r="I238" s="200"/>
      <c r="L238" s="196"/>
      <c r="M238" s="201"/>
      <c r="N238" s="202"/>
      <c r="O238" s="202"/>
      <c r="P238" s="202"/>
      <c r="Q238" s="202"/>
      <c r="R238" s="202"/>
      <c r="S238" s="202"/>
      <c r="T238" s="203"/>
      <c r="AT238" s="197" t="s">
        <v>132</v>
      </c>
      <c r="AU238" s="197" t="s">
        <v>79</v>
      </c>
      <c r="AV238" s="12" t="s">
        <v>79</v>
      </c>
      <c r="AW238" s="12" t="s">
        <v>33</v>
      </c>
      <c r="AX238" s="12" t="s">
        <v>69</v>
      </c>
      <c r="AY238" s="197" t="s">
        <v>125</v>
      </c>
    </row>
    <row r="239" spans="2:65" s="12" customFormat="1">
      <c r="B239" s="196"/>
      <c r="D239" s="188" t="s">
        <v>132</v>
      </c>
      <c r="E239" s="197" t="s">
        <v>5</v>
      </c>
      <c r="F239" s="198" t="s">
        <v>333</v>
      </c>
      <c r="H239" s="199">
        <v>3107</v>
      </c>
      <c r="I239" s="200"/>
      <c r="L239" s="196"/>
      <c r="M239" s="201"/>
      <c r="N239" s="202"/>
      <c r="O239" s="202"/>
      <c r="P239" s="202"/>
      <c r="Q239" s="202"/>
      <c r="R239" s="202"/>
      <c r="S239" s="202"/>
      <c r="T239" s="203"/>
      <c r="AT239" s="197" t="s">
        <v>132</v>
      </c>
      <c r="AU239" s="197" t="s">
        <v>79</v>
      </c>
      <c r="AV239" s="12" t="s">
        <v>79</v>
      </c>
      <c r="AW239" s="12" t="s">
        <v>33</v>
      </c>
      <c r="AX239" s="12" t="s">
        <v>69</v>
      </c>
      <c r="AY239" s="197" t="s">
        <v>125</v>
      </c>
    </row>
    <row r="240" spans="2:65" s="12" customFormat="1">
      <c r="B240" s="196"/>
      <c r="D240" s="188" t="s">
        <v>132</v>
      </c>
      <c r="E240" s="197" t="s">
        <v>5</v>
      </c>
      <c r="F240" s="198" t="s">
        <v>334</v>
      </c>
      <c r="H240" s="199">
        <v>1032.72</v>
      </c>
      <c r="I240" s="200"/>
      <c r="L240" s="196"/>
      <c r="M240" s="201"/>
      <c r="N240" s="202"/>
      <c r="O240" s="202"/>
      <c r="P240" s="202"/>
      <c r="Q240" s="202"/>
      <c r="R240" s="202"/>
      <c r="S240" s="202"/>
      <c r="T240" s="203"/>
      <c r="AT240" s="197" t="s">
        <v>132</v>
      </c>
      <c r="AU240" s="197" t="s">
        <v>79</v>
      </c>
      <c r="AV240" s="12" t="s">
        <v>79</v>
      </c>
      <c r="AW240" s="12" t="s">
        <v>33</v>
      </c>
      <c r="AX240" s="12" t="s">
        <v>69</v>
      </c>
      <c r="AY240" s="197" t="s">
        <v>125</v>
      </c>
    </row>
    <row r="241" spans="2:65" s="12" customFormat="1">
      <c r="B241" s="196"/>
      <c r="D241" s="188" t="s">
        <v>132</v>
      </c>
      <c r="E241" s="197" t="s">
        <v>5</v>
      </c>
      <c r="F241" s="198" t="s">
        <v>335</v>
      </c>
      <c r="H241" s="199">
        <v>136</v>
      </c>
      <c r="I241" s="200"/>
      <c r="L241" s="196"/>
      <c r="M241" s="201"/>
      <c r="N241" s="202"/>
      <c r="O241" s="202"/>
      <c r="P241" s="202"/>
      <c r="Q241" s="202"/>
      <c r="R241" s="202"/>
      <c r="S241" s="202"/>
      <c r="T241" s="203"/>
      <c r="AT241" s="197" t="s">
        <v>132</v>
      </c>
      <c r="AU241" s="197" t="s">
        <v>79</v>
      </c>
      <c r="AV241" s="12" t="s">
        <v>79</v>
      </c>
      <c r="AW241" s="12" t="s">
        <v>33</v>
      </c>
      <c r="AX241" s="12" t="s">
        <v>69</v>
      </c>
      <c r="AY241" s="197" t="s">
        <v>125</v>
      </c>
    </row>
    <row r="242" spans="2:65" s="13" customFormat="1">
      <c r="B242" s="204"/>
      <c r="D242" s="205" t="s">
        <v>132</v>
      </c>
      <c r="E242" s="206" t="s">
        <v>5</v>
      </c>
      <c r="F242" s="207" t="s">
        <v>137</v>
      </c>
      <c r="H242" s="208">
        <v>11595.72</v>
      </c>
      <c r="I242" s="209"/>
      <c r="L242" s="204"/>
      <c r="M242" s="210"/>
      <c r="N242" s="211"/>
      <c r="O242" s="211"/>
      <c r="P242" s="211"/>
      <c r="Q242" s="211"/>
      <c r="R242" s="211"/>
      <c r="S242" s="211"/>
      <c r="T242" s="212"/>
      <c r="AT242" s="213" t="s">
        <v>132</v>
      </c>
      <c r="AU242" s="213" t="s">
        <v>79</v>
      </c>
      <c r="AV242" s="13" t="s">
        <v>131</v>
      </c>
      <c r="AW242" s="13" t="s">
        <v>33</v>
      </c>
      <c r="AX242" s="13" t="s">
        <v>77</v>
      </c>
      <c r="AY242" s="213" t="s">
        <v>125</v>
      </c>
    </row>
    <row r="243" spans="2:65" s="1" customFormat="1" ht="31.5" customHeight="1">
      <c r="B243" s="174"/>
      <c r="C243" s="175" t="s">
        <v>336</v>
      </c>
      <c r="D243" s="175" t="s">
        <v>127</v>
      </c>
      <c r="E243" s="176" t="s">
        <v>337</v>
      </c>
      <c r="F243" s="177" t="s">
        <v>338</v>
      </c>
      <c r="G243" s="178" t="s">
        <v>146</v>
      </c>
      <c r="H243" s="179">
        <v>1220</v>
      </c>
      <c r="I243" s="180"/>
      <c r="J243" s="181">
        <f>ROUND(I243*H243,2)</f>
        <v>0</v>
      </c>
      <c r="K243" s="177" t="s">
        <v>5</v>
      </c>
      <c r="L243" s="41"/>
      <c r="M243" s="182" t="s">
        <v>5</v>
      </c>
      <c r="N243" s="183" t="s">
        <v>40</v>
      </c>
      <c r="O243" s="42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AR243" s="24" t="s">
        <v>131</v>
      </c>
      <c r="AT243" s="24" t="s">
        <v>127</v>
      </c>
      <c r="AU243" s="24" t="s">
        <v>79</v>
      </c>
      <c r="AY243" s="24" t="s">
        <v>125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24" t="s">
        <v>77</v>
      </c>
      <c r="BK243" s="186">
        <f>ROUND(I243*H243,2)</f>
        <v>0</v>
      </c>
      <c r="BL243" s="24" t="s">
        <v>131</v>
      </c>
      <c r="BM243" s="24" t="s">
        <v>339</v>
      </c>
    </row>
    <row r="244" spans="2:65" s="12" customFormat="1">
      <c r="B244" s="196"/>
      <c r="D244" s="188" t="s">
        <v>132</v>
      </c>
      <c r="E244" s="197" t="s">
        <v>5</v>
      </c>
      <c r="F244" s="198" t="s">
        <v>312</v>
      </c>
      <c r="H244" s="199">
        <v>1220</v>
      </c>
      <c r="I244" s="200"/>
      <c r="L244" s="196"/>
      <c r="M244" s="201"/>
      <c r="N244" s="202"/>
      <c r="O244" s="202"/>
      <c r="P244" s="202"/>
      <c r="Q244" s="202"/>
      <c r="R244" s="202"/>
      <c r="S244" s="202"/>
      <c r="T244" s="203"/>
      <c r="AT244" s="197" t="s">
        <v>132</v>
      </c>
      <c r="AU244" s="197" t="s">
        <v>79</v>
      </c>
      <c r="AV244" s="12" t="s">
        <v>79</v>
      </c>
      <c r="AW244" s="12" t="s">
        <v>33</v>
      </c>
      <c r="AX244" s="12" t="s">
        <v>69</v>
      </c>
      <c r="AY244" s="197" t="s">
        <v>125</v>
      </c>
    </row>
    <row r="245" spans="2:65" s="13" customFormat="1">
      <c r="B245" s="204"/>
      <c r="D245" s="205" t="s">
        <v>132</v>
      </c>
      <c r="E245" s="206" t="s">
        <v>5</v>
      </c>
      <c r="F245" s="207" t="s">
        <v>137</v>
      </c>
      <c r="H245" s="208">
        <v>1220</v>
      </c>
      <c r="I245" s="209"/>
      <c r="L245" s="204"/>
      <c r="M245" s="210"/>
      <c r="N245" s="211"/>
      <c r="O245" s="211"/>
      <c r="P245" s="211"/>
      <c r="Q245" s="211"/>
      <c r="R245" s="211"/>
      <c r="S245" s="211"/>
      <c r="T245" s="212"/>
      <c r="AT245" s="213" t="s">
        <v>132</v>
      </c>
      <c r="AU245" s="213" t="s">
        <v>79</v>
      </c>
      <c r="AV245" s="13" t="s">
        <v>131</v>
      </c>
      <c r="AW245" s="13" t="s">
        <v>33</v>
      </c>
      <c r="AX245" s="13" t="s">
        <v>77</v>
      </c>
      <c r="AY245" s="213" t="s">
        <v>125</v>
      </c>
    </row>
    <row r="246" spans="2:65" s="1" customFormat="1" ht="22.5" customHeight="1">
      <c r="B246" s="174"/>
      <c r="C246" s="175" t="s">
        <v>245</v>
      </c>
      <c r="D246" s="175" t="s">
        <v>127</v>
      </c>
      <c r="E246" s="176" t="s">
        <v>340</v>
      </c>
      <c r="F246" s="177" t="s">
        <v>341</v>
      </c>
      <c r="G246" s="178" t="s">
        <v>130</v>
      </c>
      <c r="H246" s="179">
        <v>13</v>
      </c>
      <c r="I246" s="180"/>
      <c r="J246" s="181">
        <f>ROUND(I246*H246,2)</f>
        <v>0</v>
      </c>
      <c r="K246" s="177" t="s">
        <v>5</v>
      </c>
      <c r="L246" s="41"/>
      <c r="M246" s="182" t="s">
        <v>5</v>
      </c>
      <c r="N246" s="183" t="s">
        <v>40</v>
      </c>
      <c r="O246" s="42"/>
      <c r="P246" s="184">
        <f>O246*H246</f>
        <v>0</v>
      </c>
      <c r="Q246" s="184">
        <v>0</v>
      </c>
      <c r="R246" s="184">
        <f>Q246*H246</f>
        <v>0</v>
      </c>
      <c r="S246" s="184">
        <v>0</v>
      </c>
      <c r="T246" s="185">
        <f>S246*H246</f>
        <v>0</v>
      </c>
      <c r="AR246" s="24" t="s">
        <v>131</v>
      </c>
      <c r="AT246" s="24" t="s">
        <v>127</v>
      </c>
      <c r="AU246" s="24" t="s">
        <v>79</v>
      </c>
      <c r="AY246" s="24" t="s">
        <v>125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24" t="s">
        <v>77</v>
      </c>
      <c r="BK246" s="186">
        <f>ROUND(I246*H246,2)</f>
        <v>0</v>
      </c>
      <c r="BL246" s="24" t="s">
        <v>131</v>
      </c>
      <c r="BM246" s="24" t="s">
        <v>342</v>
      </c>
    </row>
    <row r="247" spans="2:65" s="12" customFormat="1">
      <c r="B247" s="196"/>
      <c r="D247" s="188" t="s">
        <v>132</v>
      </c>
      <c r="E247" s="197" t="s">
        <v>5</v>
      </c>
      <c r="F247" s="198" t="s">
        <v>188</v>
      </c>
      <c r="H247" s="199">
        <v>13</v>
      </c>
      <c r="I247" s="200"/>
      <c r="L247" s="196"/>
      <c r="M247" s="201"/>
      <c r="N247" s="202"/>
      <c r="O247" s="202"/>
      <c r="P247" s="202"/>
      <c r="Q247" s="202"/>
      <c r="R247" s="202"/>
      <c r="S247" s="202"/>
      <c r="T247" s="203"/>
      <c r="AT247" s="197" t="s">
        <v>132</v>
      </c>
      <c r="AU247" s="197" t="s">
        <v>79</v>
      </c>
      <c r="AV247" s="12" t="s">
        <v>79</v>
      </c>
      <c r="AW247" s="12" t="s">
        <v>33</v>
      </c>
      <c r="AX247" s="12" t="s">
        <v>69</v>
      </c>
      <c r="AY247" s="197" t="s">
        <v>125</v>
      </c>
    </row>
    <row r="248" spans="2:65" s="13" customFormat="1">
      <c r="B248" s="204"/>
      <c r="D248" s="188" t="s">
        <v>132</v>
      </c>
      <c r="E248" s="232" t="s">
        <v>5</v>
      </c>
      <c r="F248" s="233" t="s">
        <v>137</v>
      </c>
      <c r="H248" s="234">
        <v>13</v>
      </c>
      <c r="I248" s="209"/>
      <c r="L248" s="204"/>
      <c r="M248" s="210"/>
      <c r="N248" s="211"/>
      <c r="O248" s="211"/>
      <c r="P248" s="211"/>
      <c r="Q248" s="211"/>
      <c r="R248" s="211"/>
      <c r="S248" s="211"/>
      <c r="T248" s="212"/>
      <c r="AT248" s="213" t="s">
        <v>132</v>
      </c>
      <c r="AU248" s="213" t="s">
        <v>79</v>
      </c>
      <c r="AV248" s="13" t="s">
        <v>131</v>
      </c>
      <c r="AW248" s="13" t="s">
        <v>33</v>
      </c>
      <c r="AX248" s="13" t="s">
        <v>77</v>
      </c>
      <c r="AY248" s="213" t="s">
        <v>125</v>
      </c>
    </row>
    <row r="249" spans="2:65" s="10" customFormat="1" ht="29.85" customHeight="1">
      <c r="B249" s="160"/>
      <c r="D249" s="171" t="s">
        <v>68</v>
      </c>
      <c r="E249" s="172" t="s">
        <v>79</v>
      </c>
      <c r="F249" s="172" t="s">
        <v>343</v>
      </c>
      <c r="I249" s="163"/>
      <c r="J249" s="173">
        <f>BK249</f>
        <v>0</v>
      </c>
      <c r="L249" s="160"/>
      <c r="M249" s="165"/>
      <c r="N249" s="166"/>
      <c r="O249" s="166"/>
      <c r="P249" s="167">
        <f>P250</f>
        <v>0</v>
      </c>
      <c r="Q249" s="166"/>
      <c r="R249" s="167">
        <f>R250</f>
        <v>0</v>
      </c>
      <c r="S249" s="166"/>
      <c r="T249" s="168">
        <f>T250</f>
        <v>0</v>
      </c>
      <c r="AR249" s="161" t="s">
        <v>77</v>
      </c>
      <c r="AT249" s="169" t="s">
        <v>68</v>
      </c>
      <c r="AU249" s="169" t="s">
        <v>77</v>
      </c>
      <c r="AY249" s="161" t="s">
        <v>125</v>
      </c>
      <c r="BK249" s="170">
        <f>BK250</f>
        <v>0</v>
      </c>
    </row>
    <row r="250" spans="2:65" s="1" customFormat="1" ht="22.5" customHeight="1">
      <c r="B250" s="174"/>
      <c r="C250" s="175" t="s">
        <v>344</v>
      </c>
      <c r="D250" s="175" t="s">
        <v>127</v>
      </c>
      <c r="E250" s="176" t="s">
        <v>345</v>
      </c>
      <c r="F250" s="177" t="s">
        <v>346</v>
      </c>
      <c r="G250" s="178" t="s">
        <v>181</v>
      </c>
      <c r="H250" s="179">
        <v>1520</v>
      </c>
      <c r="I250" s="180"/>
      <c r="J250" s="181">
        <f>ROUND(I250*H250,2)</f>
        <v>0</v>
      </c>
      <c r="K250" s="177" t="s">
        <v>141</v>
      </c>
      <c r="L250" s="41"/>
      <c r="M250" s="182" t="s">
        <v>5</v>
      </c>
      <c r="N250" s="183" t="s">
        <v>40</v>
      </c>
      <c r="O250" s="42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AR250" s="24" t="s">
        <v>131</v>
      </c>
      <c r="AT250" s="24" t="s">
        <v>127</v>
      </c>
      <c r="AU250" s="24" t="s">
        <v>79</v>
      </c>
      <c r="AY250" s="24" t="s">
        <v>125</v>
      </c>
      <c r="BE250" s="186">
        <f>IF(N250="základní",J250,0)</f>
        <v>0</v>
      </c>
      <c r="BF250" s="186">
        <f>IF(N250="snížená",J250,0)</f>
        <v>0</v>
      </c>
      <c r="BG250" s="186">
        <f>IF(N250="zákl. přenesená",J250,0)</f>
        <v>0</v>
      </c>
      <c r="BH250" s="186">
        <f>IF(N250="sníž. přenesená",J250,0)</f>
        <v>0</v>
      </c>
      <c r="BI250" s="186">
        <f>IF(N250="nulová",J250,0)</f>
        <v>0</v>
      </c>
      <c r="BJ250" s="24" t="s">
        <v>77</v>
      </c>
      <c r="BK250" s="186">
        <f>ROUND(I250*H250,2)</f>
        <v>0</v>
      </c>
      <c r="BL250" s="24" t="s">
        <v>131</v>
      </c>
      <c r="BM250" s="24" t="s">
        <v>347</v>
      </c>
    </row>
    <row r="251" spans="2:65" s="10" customFormat="1" ht="29.85" customHeight="1">
      <c r="B251" s="160"/>
      <c r="D251" s="171" t="s">
        <v>68</v>
      </c>
      <c r="E251" s="172" t="s">
        <v>154</v>
      </c>
      <c r="F251" s="172" t="s">
        <v>348</v>
      </c>
      <c r="I251" s="163"/>
      <c r="J251" s="173">
        <f>BK251</f>
        <v>0</v>
      </c>
      <c r="L251" s="160"/>
      <c r="M251" s="165"/>
      <c r="N251" s="166"/>
      <c r="O251" s="166"/>
      <c r="P251" s="167">
        <f>SUM(P252:P313)</f>
        <v>0</v>
      </c>
      <c r="Q251" s="166"/>
      <c r="R251" s="167">
        <f>SUM(R252:R313)</f>
        <v>0</v>
      </c>
      <c r="S251" s="166"/>
      <c r="T251" s="168">
        <f>SUM(T252:T313)</f>
        <v>0</v>
      </c>
      <c r="AR251" s="161" t="s">
        <v>77</v>
      </c>
      <c r="AT251" s="169" t="s">
        <v>68</v>
      </c>
      <c r="AU251" s="169" t="s">
        <v>77</v>
      </c>
      <c r="AY251" s="161" t="s">
        <v>125</v>
      </c>
      <c r="BK251" s="170">
        <f>SUM(BK252:BK313)</f>
        <v>0</v>
      </c>
    </row>
    <row r="252" spans="2:65" s="1" customFormat="1" ht="22.5" customHeight="1">
      <c r="B252" s="174"/>
      <c r="C252" s="175" t="s">
        <v>250</v>
      </c>
      <c r="D252" s="175" t="s">
        <v>127</v>
      </c>
      <c r="E252" s="176" t="s">
        <v>349</v>
      </c>
      <c r="F252" s="177" t="s">
        <v>350</v>
      </c>
      <c r="G252" s="178" t="s">
        <v>146</v>
      </c>
      <c r="H252" s="179">
        <v>8352.7199999999993</v>
      </c>
      <c r="I252" s="180"/>
      <c r="J252" s="181">
        <f>ROUND(I252*H252,2)</f>
        <v>0</v>
      </c>
      <c r="K252" s="177" t="s">
        <v>141</v>
      </c>
      <c r="L252" s="41"/>
      <c r="M252" s="182" t="s">
        <v>5</v>
      </c>
      <c r="N252" s="183" t="s">
        <v>40</v>
      </c>
      <c r="O252" s="42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AR252" s="24" t="s">
        <v>131</v>
      </c>
      <c r="AT252" s="24" t="s">
        <v>127</v>
      </c>
      <c r="AU252" s="24" t="s">
        <v>79</v>
      </c>
      <c r="AY252" s="24" t="s">
        <v>125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24" t="s">
        <v>77</v>
      </c>
      <c r="BK252" s="186">
        <f>ROUND(I252*H252,2)</f>
        <v>0</v>
      </c>
      <c r="BL252" s="24" t="s">
        <v>131</v>
      </c>
      <c r="BM252" s="24" t="s">
        <v>351</v>
      </c>
    </row>
    <row r="253" spans="2:65" s="11" customFormat="1">
      <c r="B253" s="187"/>
      <c r="D253" s="188" t="s">
        <v>132</v>
      </c>
      <c r="E253" s="189" t="s">
        <v>5</v>
      </c>
      <c r="F253" s="190" t="s">
        <v>352</v>
      </c>
      <c r="H253" s="191" t="s">
        <v>5</v>
      </c>
      <c r="I253" s="192"/>
      <c r="L253" s="187"/>
      <c r="M253" s="193"/>
      <c r="N253" s="194"/>
      <c r="O253" s="194"/>
      <c r="P253" s="194"/>
      <c r="Q253" s="194"/>
      <c r="R253" s="194"/>
      <c r="S253" s="194"/>
      <c r="T253" s="195"/>
      <c r="AT253" s="191" t="s">
        <v>132</v>
      </c>
      <c r="AU253" s="191" t="s">
        <v>79</v>
      </c>
      <c r="AV253" s="11" t="s">
        <v>77</v>
      </c>
      <c r="AW253" s="11" t="s">
        <v>33</v>
      </c>
      <c r="AX253" s="11" t="s">
        <v>69</v>
      </c>
      <c r="AY253" s="191" t="s">
        <v>125</v>
      </c>
    </row>
    <row r="254" spans="2:65" s="12" customFormat="1">
      <c r="B254" s="196"/>
      <c r="D254" s="188" t="s">
        <v>132</v>
      </c>
      <c r="E254" s="197" t="s">
        <v>5</v>
      </c>
      <c r="F254" s="198" t="s">
        <v>328</v>
      </c>
      <c r="H254" s="199">
        <v>4520</v>
      </c>
      <c r="I254" s="200"/>
      <c r="L254" s="196"/>
      <c r="M254" s="201"/>
      <c r="N254" s="202"/>
      <c r="O254" s="202"/>
      <c r="P254" s="202"/>
      <c r="Q254" s="202"/>
      <c r="R254" s="202"/>
      <c r="S254" s="202"/>
      <c r="T254" s="203"/>
      <c r="AT254" s="197" t="s">
        <v>132</v>
      </c>
      <c r="AU254" s="197" t="s">
        <v>79</v>
      </c>
      <c r="AV254" s="12" t="s">
        <v>79</v>
      </c>
      <c r="AW254" s="12" t="s">
        <v>33</v>
      </c>
      <c r="AX254" s="12" t="s">
        <v>69</v>
      </c>
      <c r="AY254" s="197" t="s">
        <v>125</v>
      </c>
    </row>
    <row r="255" spans="2:65" s="12" customFormat="1">
      <c r="B255" s="196"/>
      <c r="D255" s="188" t="s">
        <v>132</v>
      </c>
      <c r="E255" s="197" t="s">
        <v>5</v>
      </c>
      <c r="F255" s="198" t="s">
        <v>329</v>
      </c>
      <c r="H255" s="199">
        <v>958</v>
      </c>
      <c r="I255" s="200"/>
      <c r="L255" s="196"/>
      <c r="M255" s="201"/>
      <c r="N255" s="202"/>
      <c r="O255" s="202"/>
      <c r="P255" s="202"/>
      <c r="Q255" s="202"/>
      <c r="R255" s="202"/>
      <c r="S255" s="202"/>
      <c r="T255" s="203"/>
      <c r="AT255" s="197" t="s">
        <v>132</v>
      </c>
      <c r="AU255" s="197" t="s">
        <v>79</v>
      </c>
      <c r="AV255" s="12" t="s">
        <v>79</v>
      </c>
      <c r="AW255" s="12" t="s">
        <v>33</v>
      </c>
      <c r="AX255" s="12" t="s">
        <v>69</v>
      </c>
      <c r="AY255" s="197" t="s">
        <v>125</v>
      </c>
    </row>
    <row r="256" spans="2:65" s="12" customFormat="1">
      <c r="B256" s="196"/>
      <c r="D256" s="188" t="s">
        <v>132</v>
      </c>
      <c r="E256" s="197" t="s">
        <v>5</v>
      </c>
      <c r="F256" s="198" t="s">
        <v>330</v>
      </c>
      <c r="H256" s="199">
        <v>210</v>
      </c>
      <c r="I256" s="200"/>
      <c r="L256" s="196"/>
      <c r="M256" s="201"/>
      <c r="N256" s="202"/>
      <c r="O256" s="202"/>
      <c r="P256" s="202"/>
      <c r="Q256" s="202"/>
      <c r="R256" s="202"/>
      <c r="S256" s="202"/>
      <c r="T256" s="203"/>
      <c r="AT256" s="197" t="s">
        <v>132</v>
      </c>
      <c r="AU256" s="197" t="s">
        <v>79</v>
      </c>
      <c r="AV256" s="12" t="s">
        <v>79</v>
      </c>
      <c r="AW256" s="12" t="s">
        <v>33</v>
      </c>
      <c r="AX256" s="12" t="s">
        <v>69</v>
      </c>
      <c r="AY256" s="197" t="s">
        <v>125</v>
      </c>
    </row>
    <row r="257" spans="2:65" s="12" customFormat="1">
      <c r="B257" s="196"/>
      <c r="D257" s="188" t="s">
        <v>132</v>
      </c>
      <c r="E257" s="197" t="s">
        <v>5</v>
      </c>
      <c r="F257" s="198" t="s">
        <v>331</v>
      </c>
      <c r="H257" s="199">
        <v>1520</v>
      </c>
      <c r="I257" s="200"/>
      <c r="L257" s="196"/>
      <c r="M257" s="201"/>
      <c r="N257" s="202"/>
      <c r="O257" s="202"/>
      <c r="P257" s="202"/>
      <c r="Q257" s="202"/>
      <c r="R257" s="202"/>
      <c r="S257" s="202"/>
      <c r="T257" s="203"/>
      <c r="AT257" s="197" t="s">
        <v>132</v>
      </c>
      <c r="AU257" s="197" t="s">
        <v>79</v>
      </c>
      <c r="AV257" s="12" t="s">
        <v>79</v>
      </c>
      <c r="AW257" s="12" t="s">
        <v>33</v>
      </c>
      <c r="AX257" s="12" t="s">
        <v>69</v>
      </c>
      <c r="AY257" s="197" t="s">
        <v>125</v>
      </c>
    </row>
    <row r="258" spans="2:65" s="12" customFormat="1">
      <c r="B258" s="196"/>
      <c r="D258" s="188" t="s">
        <v>132</v>
      </c>
      <c r="E258" s="197" t="s">
        <v>5</v>
      </c>
      <c r="F258" s="198" t="s">
        <v>332</v>
      </c>
      <c r="H258" s="199">
        <v>112</v>
      </c>
      <c r="I258" s="200"/>
      <c r="L258" s="196"/>
      <c r="M258" s="201"/>
      <c r="N258" s="202"/>
      <c r="O258" s="202"/>
      <c r="P258" s="202"/>
      <c r="Q258" s="202"/>
      <c r="R258" s="202"/>
      <c r="S258" s="202"/>
      <c r="T258" s="203"/>
      <c r="AT258" s="197" t="s">
        <v>132</v>
      </c>
      <c r="AU258" s="197" t="s">
        <v>79</v>
      </c>
      <c r="AV258" s="12" t="s">
        <v>79</v>
      </c>
      <c r="AW258" s="12" t="s">
        <v>33</v>
      </c>
      <c r="AX258" s="12" t="s">
        <v>69</v>
      </c>
      <c r="AY258" s="197" t="s">
        <v>125</v>
      </c>
    </row>
    <row r="259" spans="2:65" s="12" customFormat="1">
      <c r="B259" s="196"/>
      <c r="D259" s="188" t="s">
        <v>132</v>
      </c>
      <c r="E259" s="197" t="s">
        <v>5</v>
      </c>
      <c r="F259" s="198" t="s">
        <v>353</v>
      </c>
      <c r="H259" s="199">
        <v>1032.72</v>
      </c>
      <c r="I259" s="200"/>
      <c r="L259" s="196"/>
      <c r="M259" s="201"/>
      <c r="N259" s="202"/>
      <c r="O259" s="202"/>
      <c r="P259" s="202"/>
      <c r="Q259" s="202"/>
      <c r="R259" s="202"/>
      <c r="S259" s="202"/>
      <c r="T259" s="203"/>
      <c r="AT259" s="197" t="s">
        <v>132</v>
      </c>
      <c r="AU259" s="197" t="s">
        <v>79</v>
      </c>
      <c r="AV259" s="12" t="s">
        <v>79</v>
      </c>
      <c r="AW259" s="12" t="s">
        <v>33</v>
      </c>
      <c r="AX259" s="12" t="s">
        <v>69</v>
      </c>
      <c r="AY259" s="197" t="s">
        <v>125</v>
      </c>
    </row>
    <row r="260" spans="2:65" s="13" customFormat="1">
      <c r="B260" s="204"/>
      <c r="D260" s="205" t="s">
        <v>132</v>
      </c>
      <c r="E260" s="206" t="s">
        <v>5</v>
      </c>
      <c r="F260" s="207" t="s">
        <v>137</v>
      </c>
      <c r="H260" s="208">
        <v>8352.7199999999993</v>
      </c>
      <c r="I260" s="209"/>
      <c r="L260" s="204"/>
      <c r="M260" s="210"/>
      <c r="N260" s="211"/>
      <c r="O260" s="211"/>
      <c r="P260" s="211"/>
      <c r="Q260" s="211"/>
      <c r="R260" s="211"/>
      <c r="S260" s="211"/>
      <c r="T260" s="212"/>
      <c r="AT260" s="213" t="s">
        <v>132</v>
      </c>
      <c r="AU260" s="213" t="s">
        <v>79</v>
      </c>
      <c r="AV260" s="13" t="s">
        <v>131</v>
      </c>
      <c r="AW260" s="13" t="s">
        <v>33</v>
      </c>
      <c r="AX260" s="13" t="s">
        <v>77</v>
      </c>
      <c r="AY260" s="213" t="s">
        <v>125</v>
      </c>
    </row>
    <row r="261" spans="2:65" s="1" customFormat="1" ht="22.5" customHeight="1">
      <c r="B261" s="174"/>
      <c r="C261" s="175" t="s">
        <v>354</v>
      </c>
      <c r="D261" s="175" t="s">
        <v>127</v>
      </c>
      <c r="E261" s="176" t="s">
        <v>355</v>
      </c>
      <c r="F261" s="177" t="s">
        <v>356</v>
      </c>
      <c r="G261" s="178" t="s">
        <v>146</v>
      </c>
      <c r="H261" s="179">
        <v>3243</v>
      </c>
      <c r="I261" s="180"/>
      <c r="J261" s="181">
        <f>ROUND(I261*H261,2)</f>
        <v>0</v>
      </c>
      <c r="K261" s="177" t="s">
        <v>141</v>
      </c>
      <c r="L261" s="41"/>
      <c r="M261" s="182" t="s">
        <v>5</v>
      </c>
      <c r="N261" s="183" t="s">
        <v>40</v>
      </c>
      <c r="O261" s="42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AR261" s="24" t="s">
        <v>131</v>
      </c>
      <c r="AT261" s="24" t="s">
        <v>127</v>
      </c>
      <c r="AU261" s="24" t="s">
        <v>79</v>
      </c>
      <c r="AY261" s="24" t="s">
        <v>125</v>
      </c>
      <c r="BE261" s="186">
        <f>IF(N261="základní",J261,0)</f>
        <v>0</v>
      </c>
      <c r="BF261" s="186">
        <f>IF(N261="snížená",J261,0)</f>
        <v>0</v>
      </c>
      <c r="BG261" s="186">
        <f>IF(N261="zákl. přenesená",J261,0)</f>
        <v>0</v>
      </c>
      <c r="BH261" s="186">
        <f>IF(N261="sníž. přenesená",J261,0)</f>
        <v>0</v>
      </c>
      <c r="BI261" s="186">
        <f>IF(N261="nulová",J261,0)</f>
        <v>0</v>
      </c>
      <c r="BJ261" s="24" t="s">
        <v>77</v>
      </c>
      <c r="BK261" s="186">
        <f>ROUND(I261*H261,2)</f>
        <v>0</v>
      </c>
      <c r="BL261" s="24" t="s">
        <v>131</v>
      </c>
      <c r="BM261" s="24" t="s">
        <v>357</v>
      </c>
    </row>
    <row r="262" spans="2:65" s="12" customFormat="1">
      <c r="B262" s="196"/>
      <c r="D262" s="188" t="s">
        <v>132</v>
      </c>
      <c r="E262" s="197" t="s">
        <v>5</v>
      </c>
      <c r="F262" s="198" t="s">
        <v>333</v>
      </c>
      <c r="H262" s="199">
        <v>3107</v>
      </c>
      <c r="I262" s="200"/>
      <c r="L262" s="196"/>
      <c r="M262" s="201"/>
      <c r="N262" s="202"/>
      <c r="O262" s="202"/>
      <c r="P262" s="202"/>
      <c r="Q262" s="202"/>
      <c r="R262" s="202"/>
      <c r="S262" s="202"/>
      <c r="T262" s="203"/>
      <c r="AT262" s="197" t="s">
        <v>132</v>
      </c>
      <c r="AU262" s="197" t="s">
        <v>79</v>
      </c>
      <c r="AV262" s="12" t="s">
        <v>79</v>
      </c>
      <c r="AW262" s="12" t="s">
        <v>33</v>
      </c>
      <c r="AX262" s="12" t="s">
        <v>69</v>
      </c>
      <c r="AY262" s="197" t="s">
        <v>125</v>
      </c>
    </row>
    <row r="263" spans="2:65" s="12" customFormat="1">
      <c r="B263" s="196"/>
      <c r="D263" s="188" t="s">
        <v>132</v>
      </c>
      <c r="E263" s="197" t="s">
        <v>5</v>
      </c>
      <c r="F263" s="198" t="s">
        <v>335</v>
      </c>
      <c r="H263" s="199">
        <v>136</v>
      </c>
      <c r="I263" s="200"/>
      <c r="L263" s="196"/>
      <c r="M263" s="201"/>
      <c r="N263" s="202"/>
      <c r="O263" s="202"/>
      <c r="P263" s="202"/>
      <c r="Q263" s="202"/>
      <c r="R263" s="202"/>
      <c r="S263" s="202"/>
      <c r="T263" s="203"/>
      <c r="AT263" s="197" t="s">
        <v>132</v>
      </c>
      <c r="AU263" s="197" t="s">
        <v>79</v>
      </c>
      <c r="AV263" s="12" t="s">
        <v>79</v>
      </c>
      <c r="AW263" s="12" t="s">
        <v>33</v>
      </c>
      <c r="AX263" s="12" t="s">
        <v>69</v>
      </c>
      <c r="AY263" s="197" t="s">
        <v>125</v>
      </c>
    </row>
    <row r="264" spans="2:65" s="13" customFormat="1">
      <c r="B264" s="204"/>
      <c r="D264" s="205" t="s">
        <v>132</v>
      </c>
      <c r="E264" s="206" t="s">
        <v>5</v>
      </c>
      <c r="F264" s="207" t="s">
        <v>137</v>
      </c>
      <c r="H264" s="208">
        <v>3243</v>
      </c>
      <c r="I264" s="209"/>
      <c r="L264" s="204"/>
      <c r="M264" s="210"/>
      <c r="N264" s="211"/>
      <c r="O264" s="211"/>
      <c r="P264" s="211"/>
      <c r="Q264" s="211"/>
      <c r="R264" s="211"/>
      <c r="S264" s="211"/>
      <c r="T264" s="212"/>
      <c r="AT264" s="213" t="s">
        <v>132</v>
      </c>
      <c r="AU264" s="213" t="s">
        <v>79</v>
      </c>
      <c r="AV264" s="13" t="s">
        <v>131</v>
      </c>
      <c r="AW264" s="13" t="s">
        <v>33</v>
      </c>
      <c r="AX264" s="13" t="s">
        <v>77</v>
      </c>
      <c r="AY264" s="213" t="s">
        <v>125</v>
      </c>
    </row>
    <row r="265" spans="2:65" s="1" customFormat="1" ht="22.5" customHeight="1">
      <c r="B265" s="174"/>
      <c r="C265" s="175" t="s">
        <v>254</v>
      </c>
      <c r="D265" s="175" t="s">
        <v>127</v>
      </c>
      <c r="E265" s="176" t="s">
        <v>358</v>
      </c>
      <c r="F265" s="177" t="s">
        <v>359</v>
      </c>
      <c r="G265" s="178" t="s">
        <v>146</v>
      </c>
      <c r="H265" s="179">
        <v>90</v>
      </c>
      <c r="I265" s="180"/>
      <c r="J265" s="181">
        <f>ROUND(I265*H265,2)</f>
        <v>0</v>
      </c>
      <c r="K265" s="177" t="s">
        <v>141</v>
      </c>
      <c r="L265" s="41"/>
      <c r="M265" s="182" t="s">
        <v>5</v>
      </c>
      <c r="N265" s="183" t="s">
        <v>40</v>
      </c>
      <c r="O265" s="42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AR265" s="24" t="s">
        <v>131</v>
      </c>
      <c r="AT265" s="24" t="s">
        <v>127</v>
      </c>
      <c r="AU265" s="24" t="s">
        <v>79</v>
      </c>
      <c r="AY265" s="24" t="s">
        <v>125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24" t="s">
        <v>77</v>
      </c>
      <c r="BK265" s="186">
        <f>ROUND(I265*H265,2)</f>
        <v>0</v>
      </c>
      <c r="BL265" s="24" t="s">
        <v>131</v>
      </c>
      <c r="BM265" s="24" t="s">
        <v>360</v>
      </c>
    </row>
    <row r="266" spans="2:65" s="12" customFormat="1">
      <c r="B266" s="196"/>
      <c r="D266" s="205" t="s">
        <v>132</v>
      </c>
      <c r="E266" s="235" t="s">
        <v>5</v>
      </c>
      <c r="F266" s="236" t="s">
        <v>361</v>
      </c>
      <c r="H266" s="237">
        <v>90</v>
      </c>
      <c r="I266" s="200"/>
      <c r="L266" s="196"/>
      <c r="M266" s="201"/>
      <c r="N266" s="202"/>
      <c r="O266" s="202"/>
      <c r="P266" s="202"/>
      <c r="Q266" s="202"/>
      <c r="R266" s="202"/>
      <c r="S266" s="202"/>
      <c r="T266" s="203"/>
      <c r="AT266" s="197" t="s">
        <v>132</v>
      </c>
      <c r="AU266" s="197" t="s">
        <v>79</v>
      </c>
      <c r="AV266" s="12" t="s">
        <v>79</v>
      </c>
      <c r="AW266" s="12" t="s">
        <v>33</v>
      </c>
      <c r="AX266" s="12" t="s">
        <v>77</v>
      </c>
      <c r="AY266" s="197" t="s">
        <v>125</v>
      </c>
    </row>
    <row r="267" spans="2:65" s="1" customFormat="1" ht="22.5" customHeight="1">
      <c r="B267" s="174"/>
      <c r="C267" s="175" t="s">
        <v>362</v>
      </c>
      <c r="D267" s="175" t="s">
        <v>127</v>
      </c>
      <c r="E267" s="176" t="s">
        <v>363</v>
      </c>
      <c r="F267" s="177" t="s">
        <v>364</v>
      </c>
      <c r="G267" s="178" t="s">
        <v>146</v>
      </c>
      <c r="H267" s="179">
        <v>6420.72</v>
      </c>
      <c r="I267" s="180"/>
      <c r="J267" s="181">
        <f>ROUND(I267*H267,2)</f>
        <v>0</v>
      </c>
      <c r="K267" s="177" t="s">
        <v>141</v>
      </c>
      <c r="L267" s="41"/>
      <c r="M267" s="182" t="s">
        <v>5</v>
      </c>
      <c r="N267" s="183" t="s">
        <v>40</v>
      </c>
      <c r="O267" s="42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AR267" s="24" t="s">
        <v>131</v>
      </c>
      <c r="AT267" s="24" t="s">
        <v>127</v>
      </c>
      <c r="AU267" s="24" t="s">
        <v>79</v>
      </c>
      <c r="AY267" s="24" t="s">
        <v>125</v>
      </c>
      <c r="BE267" s="186">
        <f>IF(N267="základní",J267,0)</f>
        <v>0</v>
      </c>
      <c r="BF267" s="186">
        <f>IF(N267="snížená",J267,0)</f>
        <v>0</v>
      </c>
      <c r="BG267" s="186">
        <f>IF(N267="zákl. přenesená",J267,0)</f>
        <v>0</v>
      </c>
      <c r="BH267" s="186">
        <f>IF(N267="sníž. přenesená",J267,0)</f>
        <v>0</v>
      </c>
      <c r="BI267" s="186">
        <f>IF(N267="nulová",J267,0)</f>
        <v>0</v>
      </c>
      <c r="BJ267" s="24" t="s">
        <v>77</v>
      </c>
      <c r="BK267" s="186">
        <f>ROUND(I267*H267,2)</f>
        <v>0</v>
      </c>
      <c r="BL267" s="24" t="s">
        <v>131</v>
      </c>
      <c r="BM267" s="24" t="s">
        <v>365</v>
      </c>
    </row>
    <row r="268" spans="2:65" s="12" customFormat="1">
      <c r="B268" s="196"/>
      <c r="D268" s="188" t="s">
        <v>132</v>
      </c>
      <c r="E268" s="197" t="s">
        <v>5</v>
      </c>
      <c r="F268" s="198" t="s">
        <v>328</v>
      </c>
      <c r="H268" s="199">
        <v>4520</v>
      </c>
      <c r="I268" s="200"/>
      <c r="L268" s="196"/>
      <c r="M268" s="201"/>
      <c r="N268" s="202"/>
      <c r="O268" s="202"/>
      <c r="P268" s="202"/>
      <c r="Q268" s="202"/>
      <c r="R268" s="202"/>
      <c r="S268" s="202"/>
      <c r="T268" s="203"/>
      <c r="AT268" s="197" t="s">
        <v>132</v>
      </c>
      <c r="AU268" s="197" t="s">
        <v>79</v>
      </c>
      <c r="AV268" s="12" t="s">
        <v>79</v>
      </c>
      <c r="AW268" s="12" t="s">
        <v>33</v>
      </c>
      <c r="AX268" s="12" t="s">
        <v>69</v>
      </c>
      <c r="AY268" s="197" t="s">
        <v>125</v>
      </c>
    </row>
    <row r="269" spans="2:65" s="12" customFormat="1">
      <c r="B269" s="196"/>
      <c r="D269" s="188" t="s">
        <v>132</v>
      </c>
      <c r="E269" s="197" t="s">
        <v>5</v>
      </c>
      <c r="F269" s="198" t="s">
        <v>334</v>
      </c>
      <c r="H269" s="199">
        <v>1032.72</v>
      </c>
      <c r="I269" s="200"/>
      <c r="L269" s="196"/>
      <c r="M269" s="201"/>
      <c r="N269" s="202"/>
      <c r="O269" s="202"/>
      <c r="P269" s="202"/>
      <c r="Q269" s="202"/>
      <c r="R269" s="202"/>
      <c r="S269" s="202"/>
      <c r="T269" s="203"/>
      <c r="AT269" s="197" t="s">
        <v>132</v>
      </c>
      <c r="AU269" s="197" t="s">
        <v>79</v>
      </c>
      <c r="AV269" s="12" t="s">
        <v>79</v>
      </c>
      <c r="AW269" s="12" t="s">
        <v>33</v>
      </c>
      <c r="AX269" s="12" t="s">
        <v>69</v>
      </c>
      <c r="AY269" s="197" t="s">
        <v>125</v>
      </c>
    </row>
    <row r="270" spans="2:65" s="12" customFormat="1">
      <c r="B270" s="196"/>
      <c r="D270" s="188" t="s">
        <v>132</v>
      </c>
      <c r="E270" s="197" t="s">
        <v>5</v>
      </c>
      <c r="F270" s="198" t="s">
        <v>366</v>
      </c>
      <c r="H270" s="199">
        <v>868</v>
      </c>
      <c r="I270" s="200"/>
      <c r="L270" s="196"/>
      <c r="M270" s="201"/>
      <c r="N270" s="202"/>
      <c r="O270" s="202"/>
      <c r="P270" s="202"/>
      <c r="Q270" s="202"/>
      <c r="R270" s="202"/>
      <c r="S270" s="202"/>
      <c r="T270" s="203"/>
      <c r="AT270" s="197" t="s">
        <v>132</v>
      </c>
      <c r="AU270" s="197" t="s">
        <v>79</v>
      </c>
      <c r="AV270" s="12" t="s">
        <v>79</v>
      </c>
      <c r="AW270" s="12" t="s">
        <v>33</v>
      </c>
      <c r="AX270" s="12" t="s">
        <v>69</v>
      </c>
      <c r="AY270" s="197" t="s">
        <v>125</v>
      </c>
    </row>
    <row r="271" spans="2:65" s="13" customFormat="1">
      <c r="B271" s="204"/>
      <c r="D271" s="205" t="s">
        <v>132</v>
      </c>
      <c r="E271" s="206" t="s">
        <v>5</v>
      </c>
      <c r="F271" s="207" t="s">
        <v>137</v>
      </c>
      <c r="H271" s="208">
        <v>6420.72</v>
      </c>
      <c r="I271" s="209"/>
      <c r="L271" s="204"/>
      <c r="M271" s="210"/>
      <c r="N271" s="211"/>
      <c r="O271" s="211"/>
      <c r="P271" s="211"/>
      <c r="Q271" s="211"/>
      <c r="R271" s="211"/>
      <c r="S271" s="211"/>
      <c r="T271" s="212"/>
      <c r="AT271" s="213" t="s">
        <v>132</v>
      </c>
      <c r="AU271" s="213" t="s">
        <v>79</v>
      </c>
      <c r="AV271" s="13" t="s">
        <v>131</v>
      </c>
      <c r="AW271" s="13" t="s">
        <v>33</v>
      </c>
      <c r="AX271" s="13" t="s">
        <v>77</v>
      </c>
      <c r="AY271" s="213" t="s">
        <v>125</v>
      </c>
    </row>
    <row r="272" spans="2:65" s="1" customFormat="1" ht="22.5" customHeight="1">
      <c r="B272" s="174"/>
      <c r="C272" s="175" t="s">
        <v>259</v>
      </c>
      <c r="D272" s="175" t="s">
        <v>127</v>
      </c>
      <c r="E272" s="176" t="s">
        <v>367</v>
      </c>
      <c r="F272" s="177" t="s">
        <v>368</v>
      </c>
      <c r="G272" s="178" t="s">
        <v>146</v>
      </c>
      <c r="H272" s="179">
        <v>1842</v>
      </c>
      <c r="I272" s="180"/>
      <c r="J272" s="181">
        <f>ROUND(I272*H272,2)</f>
        <v>0</v>
      </c>
      <c r="K272" s="177" t="s">
        <v>141</v>
      </c>
      <c r="L272" s="41"/>
      <c r="M272" s="182" t="s">
        <v>5</v>
      </c>
      <c r="N272" s="183" t="s">
        <v>40</v>
      </c>
      <c r="O272" s="42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AR272" s="24" t="s">
        <v>131</v>
      </c>
      <c r="AT272" s="24" t="s">
        <v>127</v>
      </c>
      <c r="AU272" s="24" t="s">
        <v>79</v>
      </c>
      <c r="AY272" s="24" t="s">
        <v>125</v>
      </c>
      <c r="BE272" s="186">
        <f>IF(N272="základní",J272,0)</f>
        <v>0</v>
      </c>
      <c r="BF272" s="186">
        <f>IF(N272="snížená",J272,0)</f>
        <v>0</v>
      </c>
      <c r="BG272" s="186">
        <f>IF(N272="zákl. přenesená",J272,0)</f>
        <v>0</v>
      </c>
      <c r="BH272" s="186">
        <f>IF(N272="sníž. přenesená",J272,0)</f>
        <v>0</v>
      </c>
      <c r="BI272" s="186">
        <f>IF(N272="nulová",J272,0)</f>
        <v>0</v>
      </c>
      <c r="BJ272" s="24" t="s">
        <v>77</v>
      </c>
      <c r="BK272" s="186">
        <f>ROUND(I272*H272,2)</f>
        <v>0</v>
      </c>
      <c r="BL272" s="24" t="s">
        <v>131</v>
      </c>
      <c r="BM272" s="24" t="s">
        <v>369</v>
      </c>
    </row>
    <row r="273" spans="2:65" s="12" customFormat="1">
      <c r="B273" s="196"/>
      <c r="D273" s="188" t="s">
        <v>132</v>
      </c>
      <c r="E273" s="197" t="s">
        <v>5</v>
      </c>
      <c r="F273" s="198" t="s">
        <v>330</v>
      </c>
      <c r="H273" s="199">
        <v>210</v>
      </c>
      <c r="I273" s="200"/>
      <c r="L273" s="196"/>
      <c r="M273" s="201"/>
      <c r="N273" s="202"/>
      <c r="O273" s="202"/>
      <c r="P273" s="202"/>
      <c r="Q273" s="202"/>
      <c r="R273" s="202"/>
      <c r="S273" s="202"/>
      <c r="T273" s="203"/>
      <c r="AT273" s="197" t="s">
        <v>132</v>
      </c>
      <c r="AU273" s="197" t="s">
        <v>79</v>
      </c>
      <c r="AV273" s="12" t="s">
        <v>79</v>
      </c>
      <c r="AW273" s="12" t="s">
        <v>33</v>
      </c>
      <c r="AX273" s="12" t="s">
        <v>69</v>
      </c>
      <c r="AY273" s="197" t="s">
        <v>125</v>
      </c>
    </row>
    <row r="274" spans="2:65" s="12" customFormat="1">
      <c r="B274" s="196"/>
      <c r="D274" s="188" t="s">
        <v>132</v>
      </c>
      <c r="E274" s="197" t="s">
        <v>5</v>
      </c>
      <c r="F274" s="198" t="s">
        <v>331</v>
      </c>
      <c r="H274" s="199">
        <v>1520</v>
      </c>
      <c r="I274" s="200"/>
      <c r="L274" s="196"/>
      <c r="M274" s="201"/>
      <c r="N274" s="202"/>
      <c r="O274" s="202"/>
      <c r="P274" s="202"/>
      <c r="Q274" s="202"/>
      <c r="R274" s="202"/>
      <c r="S274" s="202"/>
      <c r="T274" s="203"/>
      <c r="AT274" s="197" t="s">
        <v>132</v>
      </c>
      <c r="AU274" s="197" t="s">
        <v>79</v>
      </c>
      <c r="AV274" s="12" t="s">
        <v>79</v>
      </c>
      <c r="AW274" s="12" t="s">
        <v>33</v>
      </c>
      <c r="AX274" s="12" t="s">
        <v>69</v>
      </c>
      <c r="AY274" s="197" t="s">
        <v>125</v>
      </c>
    </row>
    <row r="275" spans="2:65" s="12" customFormat="1">
      <c r="B275" s="196"/>
      <c r="D275" s="188" t="s">
        <v>132</v>
      </c>
      <c r="E275" s="197" t="s">
        <v>5</v>
      </c>
      <c r="F275" s="198" t="s">
        <v>332</v>
      </c>
      <c r="H275" s="199">
        <v>112</v>
      </c>
      <c r="I275" s="200"/>
      <c r="L275" s="196"/>
      <c r="M275" s="201"/>
      <c r="N275" s="202"/>
      <c r="O275" s="202"/>
      <c r="P275" s="202"/>
      <c r="Q275" s="202"/>
      <c r="R275" s="202"/>
      <c r="S275" s="202"/>
      <c r="T275" s="203"/>
      <c r="AT275" s="197" t="s">
        <v>132</v>
      </c>
      <c r="AU275" s="197" t="s">
        <v>79</v>
      </c>
      <c r="AV275" s="12" t="s">
        <v>79</v>
      </c>
      <c r="AW275" s="12" t="s">
        <v>33</v>
      </c>
      <c r="AX275" s="12" t="s">
        <v>69</v>
      </c>
      <c r="AY275" s="197" t="s">
        <v>125</v>
      </c>
    </row>
    <row r="276" spans="2:65" s="13" customFormat="1">
      <c r="B276" s="204"/>
      <c r="D276" s="205" t="s">
        <v>132</v>
      </c>
      <c r="E276" s="206" t="s">
        <v>5</v>
      </c>
      <c r="F276" s="207" t="s">
        <v>137</v>
      </c>
      <c r="H276" s="208">
        <v>1842</v>
      </c>
      <c r="I276" s="209"/>
      <c r="L276" s="204"/>
      <c r="M276" s="210"/>
      <c r="N276" s="211"/>
      <c r="O276" s="211"/>
      <c r="P276" s="211"/>
      <c r="Q276" s="211"/>
      <c r="R276" s="211"/>
      <c r="S276" s="211"/>
      <c r="T276" s="212"/>
      <c r="AT276" s="213" t="s">
        <v>132</v>
      </c>
      <c r="AU276" s="213" t="s">
        <v>79</v>
      </c>
      <c r="AV276" s="13" t="s">
        <v>131</v>
      </c>
      <c r="AW276" s="13" t="s">
        <v>33</v>
      </c>
      <c r="AX276" s="13" t="s">
        <v>77</v>
      </c>
      <c r="AY276" s="213" t="s">
        <v>125</v>
      </c>
    </row>
    <row r="277" spans="2:65" s="1" customFormat="1" ht="22.5" customHeight="1">
      <c r="B277" s="174"/>
      <c r="C277" s="175" t="s">
        <v>370</v>
      </c>
      <c r="D277" s="175" t="s">
        <v>127</v>
      </c>
      <c r="E277" s="176" t="s">
        <v>371</v>
      </c>
      <c r="F277" s="177" t="s">
        <v>372</v>
      </c>
      <c r="G277" s="178" t="s">
        <v>146</v>
      </c>
      <c r="H277" s="179">
        <v>4520</v>
      </c>
      <c r="I277" s="180"/>
      <c r="J277" s="181">
        <f>ROUND(I277*H277,2)</f>
        <v>0</v>
      </c>
      <c r="K277" s="177" t="s">
        <v>5</v>
      </c>
      <c r="L277" s="41"/>
      <c r="M277" s="182" t="s">
        <v>5</v>
      </c>
      <c r="N277" s="183" t="s">
        <v>40</v>
      </c>
      <c r="O277" s="42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AR277" s="24" t="s">
        <v>131</v>
      </c>
      <c r="AT277" s="24" t="s">
        <v>127</v>
      </c>
      <c r="AU277" s="24" t="s">
        <v>79</v>
      </c>
      <c r="AY277" s="24" t="s">
        <v>125</v>
      </c>
      <c r="BE277" s="186">
        <f>IF(N277="základní",J277,0)</f>
        <v>0</v>
      </c>
      <c r="BF277" s="186">
        <f>IF(N277="snížená",J277,0)</f>
        <v>0</v>
      </c>
      <c r="BG277" s="186">
        <f>IF(N277="zákl. přenesená",J277,0)</f>
        <v>0</v>
      </c>
      <c r="BH277" s="186">
        <f>IF(N277="sníž. přenesená",J277,0)</f>
        <v>0</v>
      </c>
      <c r="BI277" s="186">
        <f>IF(N277="nulová",J277,0)</f>
        <v>0</v>
      </c>
      <c r="BJ277" s="24" t="s">
        <v>77</v>
      </c>
      <c r="BK277" s="186">
        <f>ROUND(I277*H277,2)</f>
        <v>0</v>
      </c>
      <c r="BL277" s="24" t="s">
        <v>131</v>
      </c>
      <c r="BM277" s="24" t="s">
        <v>373</v>
      </c>
    </row>
    <row r="278" spans="2:65" s="12" customFormat="1">
      <c r="B278" s="196"/>
      <c r="D278" s="188" t="s">
        <v>132</v>
      </c>
      <c r="E278" s="197" t="s">
        <v>5</v>
      </c>
      <c r="F278" s="198" t="s">
        <v>328</v>
      </c>
      <c r="H278" s="199">
        <v>4520</v>
      </c>
      <c r="I278" s="200"/>
      <c r="L278" s="196"/>
      <c r="M278" s="201"/>
      <c r="N278" s="202"/>
      <c r="O278" s="202"/>
      <c r="P278" s="202"/>
      <c r="Q278" s="202"/>
      <c r="R278" s="202"/>
      <c r="S278" s="202"/>
      <c r="T278" s="203"/>
      <c r="AT278" s="197" t="s">
        <v>132</v>
      </c>
      <c r="AU278" s="197" t="s">
        <v>79</v>
      </c>
      <c r="AV278" s="12" t="s">
        <v>79</v>
      </c>
      <c r="AW278" s="12" t="s">
        <v>33</v>
      </c>
      <c r="AX278" s="12" t="s">
        <v>69</v>
      </c>
      <c r="AY278" s="197" t="s">
        <v>125</v>
      </c>
    </row>
    <row r="279" spans="2:65" s="13" customFormat="1">
      <c r="B279" s="204"/>
      <c r="D279" s="205" t="s">
        <v>132</v>
      </c>
      <c r="E279" s="206" t="s">
        <v>5</v>
      </c>
      <c r="F279" s="207" t="s">
        <v>137</v>
      </c>
      <c r="H279" s="208">
        <v>4520</v>
      </c>
      <c r="I279" s="209"/>
      <c r="L279" s="204"/>
      <c r="M279" s="210"/>
      <c r="N279" s="211"/>
      <c r="O279" s="211"/>
      <c r="P279" s="211"/>
      <c r="Q279" s="211"/>
      <c r="R279" s="211"/>
      <c r="S279" s="211"/>
      <c r="T279" s="212"/>
      <c r="AT279" s="213" t="s">
        <v>132</v>
      </c>
      <c r="AU279" s="213" t="s">
        <v>79</v>
      </c>
      <c r="AV279" s="13" t="s">
        <v>131</v>
      </c>
      <c r="AW279" s="13" t="s">
        <v>33</v>
      </c>
      <c r="AX279" s="13" t="s">
        <v>77</v>
      </c>
      <c r="AY279" s="213" t="s">
        <v>125</v>
      </c>
    </row>
    <row r="280" spans="2:65" s="1" customFormat="1" ht="22.5" customHeight="1">
      <c r="B280" s="174"/>
      <c r="C280" s="175" t="s">
        <v>263</v>
      </c>
      <c r="D280" s="175" t="s">
        <v>127</v>
      </c>
      <c r="E280" s="176" t="s">
        <v>374</v>
      </c>
      <c r="F280" s="177" t="s">
        <v>375</v>
      </c>
      <c r="G280" s="178" t="s">
        <v>146</v>
      </c>
      <c r="H280" s="179">
        <v>1932</v>
      </c>
      <c r="I280" s="180"/>
      <c r="J280" s="181">
        <f>ROUND(I280*H280,2)</f>
        <v>0</v>
      </c>
      <c r="K280" s="177" t="s">
        <v>141</v>
      </c>
      <c r="L280" s="41"/>
      <c r="M280" s="182" t="s">
        <v>5</v>
      </c>
      <c r="N280" s="183" t="s">
        <v>40</v>
      </c>
      <c r="O280" s="42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AR280" s="24" t="s">
        <v>131</v>
      </c>
      <c r="AT280" s="24" t="s">
        <v>127</v>
      </c>
      <c r="AU280" s="24" t="s">
        <v>79</v>
      </c>
      <c r="AY280" s="24" t="s">
        <v>125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24" t="s">
        <v>77</v>
      </c>
      <c r="BK280" s="186">
        <f>ROUND(I280*H280,2)</f>
        <v>0</v>
      </c>
      <c r="BL280" s="24" t="s">
        <v>131</v>
      </c>
      <c r="BM280" s="24" t="s">
        <v>376</v>
      </c>
    </row>
    <row r="281" spans="2:65" s="12" customFormat="1">
      <c r="B281" s="196"/>
      <c r="D281" s="188" t="s">
        <v>132</v>
      </c>
      <c r="E281" s="197" t="s">
        <v>5</v>
      </c>
      <c r="F281" s="198" t="s">
        <v>330</v>
      </c>
      <c r="H281" s="199">
        <v>210</v>
      </c>
      <c r="I281" s="200"/>
      <c r="L281" s="196"/>
      <c r="M281" s="201"/>
      <c r="N281" s="202"/>
      <c r="O281" s="202"/>
      <c r="P281" s="202"/>
      <c r="Q281" s="202"/>
      <c r="R281" s="202"/>
      <c r="S281" s="202"/>
      <c r="T281" s="203"/>
      <c r="AT281" s="197" t="s">
        <v>132</v>
      </c>
      <c r="AU281" s="197" t="s">
        <v>79</v>
      </c>
      <c r="AV281" s="12" t="s">
        <v>79</v>
      </c>
      <c r="AW281" s="12" t="s">
        <v>33</v>
      </c>
      <c r="AX281" s="12" t="s">
        <v>69</v>
      </c>
      <c r="AY281" s="197" t="s">
        <v>125</v>
      </c>
    </row>
    <row r="282" spans="2:65" s="12" customFormat="1">
      <c r="B282" s="196"/>
      <c r="D282" s="188" t="s">
        <v>132</v>
      </c>
      <c r="E282" s="197" t="s">
        <v>5</v>
      </c>
      <c r="F282" s="198" t="s">
        <v>331</v>
      </c>
      <c r="H282" s="199">
        <v>1520</v>
      </c>
      <c r="I282" s="200"/>
      <c r="L282" s="196"/>
      <c r="M282" s="201"/>
      <c r="N282" s="202"/>
      <c r="O282" s="202"/>
      <c r="P282" s="202"/>
      <c r="Q282" s="202"/>
      <c r="R282" s="202"/>
      <c r="S282" s="202"/>
      <c r="T282" s="203"/>
      <c r="AT282" s="197" t="s">
        <v>132</v>
      </c>
      <c r="AU282" s="197" t="s">
        <v>79</v>
      </c>
      <c r="AV282" s="12" t="s">
        <v>79</v>
      </c>
      <c r="AW282" s="12" t="s">
        <v>33</v>
      </c>
      <c r="AX282" s="12" t="s">
        <v>69</v>
      </c>
      <c r="AY282" s="197" t="s">
        <v>125</v>
      </c>
    </row>
    <row r="283" spans="2:65" s="12" customFormat="1">
      <c r="B283" s="196"/>
      <c r="D283" s="188" t="s">
        <v>132</v>
      </c>
      <c r="E283" s="197" t="s">
        <v>5</v>
      </c>
      <c r="F283" s="198" t="s">
        <v>332</v>
      </c>
      <c r="H283" s="199">
        <v>112</v>
      </c>
      <c r="I283" s="200"/>
      <c r="L283" s="196"/>
      <c r="M283" s="201"/>
      <c r="N283" s="202"/>
      <c r="O283" s="202"/>
      <c r="P283" s="202"/>
      <c r="Q283" s="202"/>
      <c r="R283" s="202"/>
      <c r="S283" s="202"/>
      <c r="T283" s="203"/>
      <c r="AT283" s="197" t="s">
        <v>132</v>
      </c>
      <c r="AU283" s="197" t="s">
        <v>79</v>
      </c>
      <c r="AV283" s="12" t="s">
        <v>79</v>
      </c>
      <c r="AW283" s="12" t="s">
        <v>33</v>
      </c>
      <c r="AX283" s="12" t="s">
        <v>69</v>
      </c>
      <c r="AY283" s="197" t="s">
        <v>125</v>
      </c>
    </row>
    <row r="284" spans="2:65" s="12" customFormat="1">
      <c r="B284" s="196"/>
      <c r="D284" s="188" t="s">
        <v>132</v>
      </c>
      <c r="E284" s="197" t="s">
        <v>5</v>
      </c>
      <c r="F284" s="198" t="s">
        <v>361</v>
      </c>
      <c r="H284" s="199">
        <v>90</v>
      </c>
      <c r="I284" s="200"/>
      <c r="L284" s="196"/>
      <c r="M284" s="201"/>
      <c r="N284" s="202"/>
      <c r="O284" s="202"/>
      <c r="P284" s="202"/>
      <c r="Q284" s="202"/>
      <c r="R284" s="202"/>
      <c r="S284" s="202"/>
      <c r="T284" s="203"/>
      <c r="AT284" s="197" t="s">
        <v>132</v>
      </c>
      <c r="AU284" s="197" t="s">
        <v>79</v>
      </c>
      <c r="AV284" s="12" t="s">
        <v>79</v>
      </c>
      <c r="AW284" s="12" t="s">
        <v>33</v>
      </c>
      <c r="AX284" s="12" t="s">
        <v>69</v>
      </c>
      <c r="AY284" s="197" t="s">
        <v>125</v>
      </c>
    </row>
    <row r="285" spans="2:65" s="13" customFormat="1">
      <c r="B285" s="204"/>
      <c r="D285" s="205" t="s">
        <v>132</v>
      </c>
      <c r="E285" s="206" t="s">
        <v>5</v>
      </c>
      <c r="F285" s="207" t="s">
        <v>137</v>
      </c>
      <c r="H285" s="208">
        <v>1932</v>
      </c>
      <c r="I285" s="209"/>
      <c r="L285" s="204"/>
      <c r="M285" s="210"/>
      <c r="N285" s="211"/>
      <c r="O285" s="211"/>
      <c r="P285" s="211"/>
      <c r="Q285" s="211"/>
      <c r="R285" s="211"/>
      <c r="S285" s="211"/>
      <c r="T285" s="212"/>
      <c r="AT285" s="213" t="s">
        <v>132</v>
      </c>
      <c r="AU285" s="213" t="s">
        <v>79</v>
      </c>
      <c r="AV285" s="13" t="s">
        <v>131</v>
      </c>
      <c r="AW285" s="13" t="s">
        <v>33</v>
      </c>
      <c r="AX285" s="13" t="s">
        <v>77</v>
      </c>
      <c r="AY285" s="213" t="s">
        <v>125</v>
      </c>
    </row>
    <row r="286" spans="2:65" s="1" customFormat="1" ht="22.5" customHeight="1">
      <c r="B286" s="174"/>
      <c r="C286" s="175" t="s">
        <v>377</v>
      </c>
      <c r="D286" s="175" t="s">
        <v>127</v>
      </c>
      <c r="E286" s="176" t="s">
        <v>378</v>
      </c>
      <c r="F286" s="177" t="s">
        <v>379</v>
      </c>
      <c r="G286" s="178" t="s">
        <v>146</v>
      </c>
      <c r="H286" s="179">
        <v>4520</v>
      </c>
      <c r="I286" s="180"/>
      <c r="J286" s="181">
        <f>ROUND(I286*H286,2)</f>
        <v>0</v>
      </c>
      <c r="K286" s="177" t="s">
        <v>141</v>
      </c>
      <c r="L286" s="41"/>
      <c r="M286" s="182" t="s">
        <v>5</v>
      </c>
      <c r="N286" s="183" t="s">
        <v>40</v>
      </c>
      <c r="O286" s="42"/>
      <c r="P286" s="184">
        <f>O286*H286</f>
        <v>0</v>
      </c>
      <c r="Q286" s="184">
        <v>0</v>
      </c>
      <c r="R286" s="184">
        <f>Q286*H286</f>
        <v>0</v>
      </c>
      <c r="S286" s="184">
        <v>0</v>
      </c>
      <c r="T286" s="185">
        <f>S286*H286</f>
        <v>0</v>
      </c>
      <c r="AR286" s="24" t="s">
        <v>131</v>
      </c>
      <c r="AT286" s="24" t="s">
        <v>127</v>
      </c>
      <c r="AU286" s="24" t="s">
        <v>79</v>
      </c>
      <c r="AY286" s="24" t="s">
        <v>125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24" t="s">
        <v>77</v>
      </c>
      <c r="BK286" s="186">
        <f>ROUND(I286*H286,2)</f>
        <v>0</v>
      </c>
      <c r="BL286" s="24" t="s">
        <v>131</v>
      </c>
      <c r="BM286" s="24" t="s">
        <v>380</v>
      </c>
    </row>
    <row r="287" spans="2:65" s="12" customFormat="1">
      <c r="B287" s="196"/>
      <c r="D287" s="188" t="s">
        <v>132</v>
      </c>
      <c r="E287" s="197" t="s">
        <v>5</v>
      </c>
      <c r="F287" s="198" t="s">
        <v>328</v>
      </c>
      <c r="H287" s="199">
        <v>4520</v>
      </c>
      <c r="I287" s="200"/>
      <c r="L287" s="196"/>
      <c r="M287" s="201"/>
      <c r="N287" s="202"/>
      <c r="O287" s="202"/>
      <c r="P287" s="202"/>
      <c r="Q287" s="202"/>
      <c r="R287" s="202"/>
      <c r="S287" s="202"/>
      <c r="T287" s="203"/>
      <c r="AT287" s="197" t="s">
        <v>132</v>
      </c>
      <c r="AU287" s="197" t="s">
        <v>79</v>
      </c>
      <c r="AV287" s="12" t="s">
        <v>79</v>
      </c>
      <c r="AW287" s="12" t="s">
        <v>33</v>
      </c>
      <c r="AX287" s="12" t="s">
        <v>69</v>
      </c>
      <c r="AY287" s="197" t="s">
        <v>125</v>
      </c>
    </row>
    <row r="288" spans="2:65" s="13" customFormat="1">
      <c r="B288" s="204"/>
      <c r="D288" s="205" t="s">
        <v>132</v>
      </c>
      <c r="E288" s="206" t="s">
        <v>5</v>
      </c>
      <c r="F288" s="207" t="s">
        <v>137</v>
      </c>
      <c r="H288" s="208">
        <v>4520</v>
      </c>
      <c r="I288" s="209"/>
      <c r="L288" s="204"/>
      <c r="M288" s="210"/>
      <c r="N288" s="211"/>
      <c r="O288" s="211"/>
      <c r="P288" s="211"/>
      <c r="Q288" s="211"/>
      <c r="R288" s="211"/>
      <c r="S288" s="211"/>
      <c r="T288" s="212"/>
      <c r="AT288" s="213" t="s">
        <v>132</v>
      </c>
      <c r="AU288" s="213" t="s">
        <v>79</v>
      </c>
      <c r="AV288" s="13" t="s">
        <v>131</v>
      </c>
      <c r="AW288" s="13" t="s">
        <v>33</v>
      </c>
      <c r="AX288" s="13" t="s">
        <v>77</v>
      </c>
      <c r="AY288" s="213" t="s">
        <v>125</v>
      </c>
    </row>
    <row r="289" spans="2:65" s="1" customFormat="1" ht="22.5" customHeight="1">
      <c r="B289" s="174"/>
      <c r="C289" s="175" t="s">
        <v>268</v>
      </c>
      <c r="D289" s="175" t="s">
        <v>127</v>
      </c>
      <c r="E289" s="176" t="s">
        <v>381</v>
      </c>
      <c r="F289" s="177" t="s">
        <v>382</v>
      </c>
      <c r="G289" s="178" t="s">
        <v>146</v>
      </c>
      <c r="H289" s="179">
        <v>4520</v>
      </c>
      <c r="I289" s="180"/>
      <c r="J289" s="181">
        <f>ROUND(I289*H289,2)</f>
        <v>0</v>
      </c>
      <c r="K289" s="177" t="s">
        <v>141</v>
      </c>
      <c r="L289" s="41"/>
      <c r="M289" s="182" t="s">
        <v>5</v>
      </c>
      <c r="N289" s="183" t="s">
        <v>40</v>
      </c>
      <c r="O289" s="42"/>
      <c r="P289" s="184">
        <f>O289*H289</f>
        <v>0</v>
      </c>
      <c r="Q289" s="184">
        <v>0</v>
      </c>
      <c r="R289" s="184">
        <f>Q289*H289</f>
        <v>0</v>
      </c>
      <c r="S289" s="184">
        <v>0</v>
      </c>
      <c r="T289" s="185">
        <f>S289*H289</f>
        <v>0</v>
      </c>
      <c r="AR289" s="24" t="s">
        <v>131</v>
      </c>
      <c r="AT289" s="24" t="s">
        <v>127</v>
      </c>
      <c r="AU289" s="24" t="s">
        <v>79</v>
      </c>
      <c r="AY289" s="24" t="s">
        <v>125</v>
      </c>
      <c r="BE289" s="186">
        <f>IF(N289="základní",J289,0)</f>
        <v>0</v>
      </c>
      <c r="BF289" s="186">
        <f>IF(N289="snížená",J289,0)</f>
        <v>0</v>
      </c>
      <c r="BG289" s="186">
        <f>IF(N289="zákl. přenesená",J289,0)</f>
        <v>0</v>
      </c>
      <c r="BH289" s="186">
        <f>IF(N289="sníž. přenesená",J289,0)</f>
        <v>0</v>
      </c>
      <c r="BI289" s="186">
        <f>IF(N289="nulová",J289,0)</f>
        <v>0</v>
      </c>
      <c r="BJ289" s="24" t="s">
        <v>77</v>
      </c>
      <c r="BK289" s="186">
        <f>ROUND(I289*H289,2)</f>
        <v>0</v>
      </c>
      <c r="BL289" s="24" t="s">
        <v>131</v>
      </c>
      <c r="BM289" s="24" t="s">
        <v>383</v>
      </c>
    </row>
    <row r="290" spans="2:65" s="12" customFormat="1">
      <c r="B290" s="196"/>
      <c r="D290" s="188" t="s">
        <v>132</v>
      </c>
      <c r="E290" s="197" t="s">
        <v>5</v>
      </c>
      <c r="F290" s="198" t="s">
        <v>328</v>
      </c>
      <c r="H290" s="199">
        <v>4520</v>
      </c>
      <c r="I290" s="200"/>
      <c r="L290" s="196"/>
      <c r="M290" s="201"/>
      <c r="N290" s="202"/>
      <c r="O290" s="202"/>
      <c r="P290" s="202"/>
      <c r="Q290" s="202"/>
      <c r="R290" s="202"/>
      <c r="S290" s="202"/>
      <c r="T290" s="203"/>
      <c r="AT290" s="197" t="s">
        <v>132</v>
      </c>
      <c r="AU290" s="197" t="s">
        <v>79</v>
      </c>
      <c r="AV290" s="12" t="s">
        <v>79</v>
      </c>
      <c r="AW290" s="12" t="s">
        <v>33</v>
      </c>
      <c r="AX290" s="12" t="s">
        <v>69</v>
      </c>
      <c r="AY290" s="197" t="s">
        <v>125</v>
      </c>
    </row>
    <row r="291" spans="2:65" s="13" customFormat="1">
      <c r="B291" s="204"/>
      <c r="D291" s="205" t="s">
        <v>132</v>
      </c>
      <c r="E291" s="206" t="s">
        <v>5</v>
      </c>
      <c r="F291" s="207" t="s">
        <v>137</v>
      </c>
      <c r="H291" s="208">
        <v>4520</v>
      </c>
      <c r="I291" s="209"/>
      <c r="L291" s="204"/>
      <c r="M291" s="210"/>
      <c r="N291" s="211"/>
      <c r="O291" s="211"/>
      <c r="P291" s="211"/>
      <c r="Q291" s="211"/>
      <c r="R291" s="211"/>
      <c r="S291" s="211"/>
      <c r="T291" s="212"/>
      <c r="AT291" s="213" t="s">
        <v>132</v>
      </c>
      <c r="AU291" s="213" t="s">
        <v>79</v>
      </c>
      <c r="AV291" s="13" t="s">
        <v>131</v>
      </c>
      <c r="AW291" s="13" t="s">
        <v>33</v>
      </c>
      <c r="AX291" s="13" t="s">
        <v>77</v>
      </c>
      <c r="AY291" s="213" t="s">
        <v>125</v>
      </c>
    </row>
    <row r="292" spans="2:65" s="1" customFormat="1" ht="31.5" customHeight="1">
      <c r="B292" s="174"/>
      <c r="C292" s="175" t="s">
        <v>384</v>
      </c>
      <c r="D292" s="175" t="s">
        <v>127</v>
      </c>
      <c r="E292" s="176" t="s">
        <v>385</v>
      </c>
      <c r="F292" s="177" t="s">
        <v>386</v>
      </c>
      <c r="G292" s="178" t="s">
        <v>146</v>
      </c>
      <c r="H292" s="179">
        <v>4520</v>
      </c>
      <c r="I292" s="180"/>
      <c r="J292" s="181">
        <f>ROUND(I292*H292,2)</f>
        <v>0</v>
      </c>
      <c r="K292" s="177" t="s">
        <v>141</v>
      </c>
      <c r="L292" s="41"/>
      <c r="M292" s="182" t="s">
        <v>5</v>
      </c>
      <c r="N292" s="183" t="s">
        <v>40</v>
      </c>
      <c r="O292" s="42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AR292" s="24" t="s">
        <v>131</v>
      </c>
      <c r="AT292" s="24" t="s">
        <v>127</v>
      </c>
      <c r="AU292" s="24" t="s">
        <v>79</v>
      </c>
      <c r="AY292" s="24" t="s">
        <v>125</v>
      </c>
      <c r="BE292" s="186">
        <f>IF(N292="základní",J292,0)</f>
        <v>0</v>
      </c>
      <c r="BF292" s="186">
        <f>IF(N292="snížená",J292,0)</f>
        <v>0</v>
      </c>
      <c r="BG292" s="186">
        <f>IF(N292="zákl. přenesená",J292,0)</f>
        <v>0</v>
      </c>
      <c r="BH292" s="186">
        <f>IF(N292="sníž. přenesená",J292,0)</f>
        <v>0</v>
      </c>
      <c r="BI292" s="186">
        <f>IF(N292="nulová",J292,0)</f>
        <v>0</v>
      </c>
      <c r="BJ292" s="24" t="s">
        <v>77</v>
      </c>
      <c r="BK292" s="186">
        <f>ROUND(I292*H292,2)</f>
        <v>0</v>
      </c>
      <c r="BL292" s="24" t="s">
        <v>131</v>
      </c>
      <c r="BM292" s="24" t="s">
        <v>387</v>
      </c>
    </row>
    <row r="293" spans="2:65" s="12" customFormat="1">
      <c r="B293" s="196"/>
      <c r="D293" s="188" t="s">
        <v>132</v>
      </c>
      <c r="E293" s="197" t="s">
        <v>5</v>
      </c>
      <c r="F293" s="198" t="s">
        <v>328</v>
      </c>
      <c r="H293" s="199">
        <v>4520</v>
      </c>
      <c r="I293" s="200"/>
      <c r="L293" s="196"/>
      <c r="M293" s="201"/>
      <c r="N293" s="202"/>
      <c r="O293" s="202"/>
      <c r="P293" s="202"/>
      <c r="Q293" s="202"/>
      <c r="R293" s="202"/>
      <c r="S293" s="202"/>
      <c r="T293" s="203"/>
      <c r="AT293" s="197" t="s">
        <v>132</v>
      </c>
      <c r="AU293" s="197" t="s">
        <v>79</v>
      </c>
      <c r="AV293" s="12" t="s">
        <v>79</v>
      </c>
      <c r="AW293" s="12" t="s">
        <v>33</v>
      </c>
      <c r="AX293" s="12" t="s">
        <v>69</v>
      </c>
      <c r="AY293" s="197" t="s">
        <v>125</v>
      </c>
    </row>
    <row r="294" spans="2:65" s="13" customFormat="1">
      <c r="B294" s="204"/>
      <c r="D294" s="205" t="s">
        <v>132</v>
      </c>
      <c r="E294" s="206" t="s">
        <v>5</v>
      </c>
      <c r="F294" s="207" t="s">
        <v>137</v>
      </c>
      <c r="H294" s="208">
        <v>4520</v>
      </c>
      <c r="I294" s="209"/>
      <c r="L294" s="204"/>
      <c r="M294" s="210"/>
      <c r="N294" s="211"/>
      <c r="O294" s="211"/>
      <c r="P294" s="211"/>
      <c r="Q294" s="211"/>
      <c r="R294" s="211"/>
      <c r="S294" s="211"/>
      <c r="T294" s="212"/>
      <c r="AT294" s="213" t="s">
        <v>132</v>
      </c>
      <c r="AU294" s="213" t="s">
        <v>79</v>
      </c>
      <c r="AV294" s="13" t="s">
        <v>131</v>
      </c>
      <c r="AW294" s="13" t="s">
        <v>33</v>
      </c>
      <c r="AX294" s="13" t="s">
        <v>77</v>
      </c>
      <c r="AY294" s="213" t="s">
        <v>125</v>
      </c>
    </row>
    <row r="295" spans="2:65" s="1" customFormat="1" ht="22.5" customHeight="1">
      <c r="B295" s="174"/>
      <c r="C295" s="175" t="s">
        <v>272</v>
      </c>
      <c r="D295" s="175" t="s">
        <v>127</v>
      </c>
      <c r="E295" s="176" t="s">
        <v>388</v>
      </c>
      <c r="F295" s="177" t="s">
        <v>389</v>
      </c>
      <c r="G295" s="178" t="s">
        <v>146</v>
      </c>
      <c r="H295" s="179">
        <v>4520</v>
      </c>
      <c r="I295" s="180"/>
      <c r="J295" s="181">
        <f>ROUND(I295*H295,2)</f>
        <v>0</v>
      </c>
      <c r="K295" s="177" t="s">
        <v>141</v>
      </c>
      <c r="L295" s="41"/>
      <c r="M295" s="182" t="s">
        <v>5</v>
      </c>
      <c r="N295" s="183" t="s">
        <v>40</v>
      </c>
      <c r="O295" s="42"/>
      <c r="P295" s="184">
        <f>O295*H295</f>
        <v>0</v>
      </c>
      <c r="Q295" s="184">
        <v>0</v>
      </c>
      <c r="R295" s="184">
        <f>Q295*H295</f>
        <v>0</v>
      </c>
      <c r="S295" s="184">
        <v>0</v>
      </c>
      <c r="T295" s="185">
        <f>S295*H295</f>
        <v>0</v>
      </c>
      <c r="AR295" s="24" t="s">
        <v>131</v>
      </c>
      <c r="AT295" s="24" t="s">
        <v>127</v>
      </c>
      <c r="AU295" s="24" t="s">
        <v>79</v>
      </c>
      <c r="AY295" s="24" t="s">
        <v>125</v>
      </c>
      <c r="BE295" s="186">
        <f>IF(N295="základní",J295,0)</f>
        <v>0</v>
      </c>
      <c r="BF295" s="186">
        <f>IF(N295="snížená",J295,0)</f>
        <v>0</v>
      </c>
      <c r="BG295" s="186">
        <f>IF(N295="zákl. přenesená",J295,0)</f>
        <v>0</v>
      </c>
      <c r="BH295" s="186">
        <f>IF(N295="sníž. přenesená",J295,0)</f>
        <v>0</v>
      </c>
      <c r="BI295" s="186">
        <f>IF(N295="nulová",J295,0)</f>
        <v>0</v>
      </c>
      <c r="BJ295" s="24" t="s">
        <v>77</v>
      </c>
      <c r="BK295" s="186">
        <f>ROUND(I295*H295,2)</f>
        <v>0</v>
      </c>
      <c r="BL295" s="24" t="s">
        <v>131</v>
      </c>
      <c r="BM295" s="24" t="s">
        <v>390</v>
      </c>
    </row>
    <row r="296" spans="2:65" s="12" customFormat="1">
      <c r="B296" s="196"/>
      <c r="D296" s="188" t="s">
        <v>132</v>
      </c>
      <c r="E296" s="197" t="s">
        <v>5</v>
      </c>
      <c r="F296" s="198" t="s">
        <v>328</v>
      </c>
      <c r="H296" s="199">
        <v>4520</v>
      </c>
      <c r="I296" s="200"/>
      <c r="L296" s="196"/>
      <c r="M296" s="201"/>
      <c r="N296" s="202"/>
      <c r="O296" s="202"/>
      <c r="P296" s="202"/>
      <c r="Q296" s="202"/>
      <c r="R296" s="202"/>
      <c r="S296" s="202"/>
      <c r="T296" s="203"/>
      <c r="AT296" s="197" t="s">
        <v>132</v>
      </c>
      <c r="AU296" s="197" t="s">
        <v>79</v>
      </c>
      <c r="AV296" s="12" t="s">
        <v>79</v>
      </c>
      <c r="AW296" s="12" t="s">
        <v>33</v>
      </c>
      <c r="AX296" s="12" t="s">
        <v>69</v>
      </c>
      <c r="AY296" s="197" t="s">
        <v>125</v>
      </c>
    </row>
    <row r="297" spans="2:65" s="13" customFormat="1">
      <c r="B297" s="204"/>
      <c r="D297" s="205" t="s">
        <v>132</v>
      </c>
      <c r="E297" s="206" t="s">
        <v>5</v>
      </c>
      <c r="F297" s="207" t="s">
        <v>137</v>
      </c>
      <c r="H297" s="208">
        <v>4520</v>
      </c>
      <c r="I297" s="209"/>
      <c r="L297" s="204"/>
      <c r="M297" s="210"/>
      <c r="N297" s="211"/>
      <c r="O297" s="211"/>
      <c r="P297" s="211"/>
      <c r="Q297" s="211"/>
      <c r="R297" s="211"/>
      <c r="S297" s="211"/>
      <c r="T297" s="212"/>
      <c r="AT297" s="213" t="s">
        <v>132</v>
      </c>
      <c r="AU297" s="213" t="s">
        <v>79</v>
      </c>
      <c r="AV297" s="13" t="s">
        <v>131</v>
      </c>
      <c r="AW297" s="13" t="s">
        <v>33</v>
      </c>
      <c r="AX297" s="13" t="s">
        <v>77</v>
      </c>
      <c r="AY297" s="213" t="s">
        <v>125</v>
      </c>
    </row>
    <row r="298" spans="2:65" s="1" customFormat="1" ht="22.5" customHeight="1">
      <c r="B298" s="174"/>
      <c r="C298" s="175" t="s">
        <v>391</v>
      </c>
      <c r="D298" s="175" t="s">
        <v>127</v>
      </c>
      <c r="E298" s="176" t="s">
        <v>392</v>
      </c>
      <c r="F298" s="177" t="s">
        <v>393</v>
      </c>
      <c r="G298" s="178" t="s">
        <v>146</v>
      </c>
      <c r="H298" s="179">
        <v>3243</v>
      </c>
      <c r="I298" s="180"/>
      <c r="J298" s="181">
        <f>ROUND(I298*H298,2)</f>
        <v>0</v>
      </c>
      <c r="K298" s="177" t="s">
        <v>141</v>
      </c>
      <c r="L298" s="41"/>
      <c r="M298" s="182" t="s">
        <v>5</v>
      </c>
      <c r="N298" s="183" t="s">
        <v>40</v>
      </c>
      <c r="O298" s="42"/>
      <c r="P298" s="184">
        <f>O298*H298</f>
        <v>0</v>
      </c>
      <c r="Q298" s="184">
        <v>0</v>
      </c>
      <c r="R298" s="184">
        <f>Q298*H298</f>
        <v>0</v>
      </c>
      <c r="S298" s="184">
        <v>0</v>
      </c>
      <c r="T298" s="185">
        <f>S298*H298</f>
        <v>0</v>
      </c>
      <c r="AR298" s="24" t="s">
        <v>131</v>
      </c>
      <c r="AT298" s="24" t="s">
        <v>127</v>
      </c>
      <c r="AU298" s="24" t="s">
        <v>79</v>
      </c>
      <c r="AY298" s="24" t="s">
        <v>125</v>
      </c>
      <c r="BE298" s="186">
        <f>IF(N298="základní",J298,0)</f>
        <v>0</v>
      </c>
      <c r="BF298" s="186">
        <f>IF(N298="snížená",J298,0)</f>
        <v>0</v>
      </c>
      <c r="BG298" s="186">
        <f>IF(N298="zákl. přenesená",J298,0)</f>
        <v>0</v>
      </c>
      <c r="BH298" s="186">
        <f>IF(N298="sníž. přenesená",J298,0)</f>
        <v>0</v>
      </c>
      <c r="BI298" s="186">
        <f>IF(N298="nulová",J298,0)</f>
        <v>0</v>
      </c>
      <c r="BJ298" s="24" t="s">
        <v>77</v>
      </c>
      <c r="BK298" s="186">
        <f>ROUND(I298*H298,2)</f>
        <v>0</v>
      </c>
      <c r="BL298" s="24" t="s">
        <v>131</v>
      </c>
      <c r="BM298" s="24" t="s">
        <v>394</v>
      </c>
    </row>
    <row r="299" spans="2:65" s="12" customFormat="1">
      <c r="B299" s="196"/>
      <c r="D299" s="188" t="s">
        <v>132</v>
      </c>
      <c r="E299" s="197" t="s">
        <v>5</v>
      </c>
      <c r="F299" s="198" t="s">
        <v>333</v>
      </c>
      <c r="H299" s="199">
        <v>3107</v>
      </c>
      <c r="I299" s="200"/>
      <c r="L299" s="196"/>
      <c r="M299" s="201"/>
      <c r="N299" s="202"/>
      <c r="O299" s="202"/>
      <c r="P299" s="202"/>
      <c r="Q299" s="202"/>
      <c r="R299" s="202"/>
      <c r="S299" s="202"/>
      <c r="T299" s="203"/>
      <c r="AT299" s="197" t="s">
        <v>132</v>
      </c>
      <c r="AU299" s="197" t="s">
        <v>79</v>
      </c>
      <c r="AV299" s="12" t="s">
        <v>79</v>
      </c>
      <c r="AW299" s="12" t="s">
        <v>33</v>
      </c>
      <c r="AX299" s="12" t="s">
        <v>69</v>
      </c>
      <c r="AY299" s="197" t="s">
        <v>125</v>
      </c>
    </row>
    <row r="300" spans="2:65" s="12" customFormat="1">
      <c r="B300" s="196"/>
      <c r="D300" s="188" t="s">
        <v>132</v>
      </c>
      <c r="E300" s="197" t="s">
        <v>5</v>
      </c>
      <c r="F300" s="198" t="s">
        <v>335</v>
      </c>
      <c r="H300" s="199">
        <v>136</v>
      </c>
      <c r="I300" s="200"/>
      <c r="L300" s="196"/>
      <c r="M300" s="201"/>
      <c r="N300" s="202"/>
      <c r="O300" s="202"/>
      <c r="P300" s="202"/>
      <c r="Q300" s="202"/>
      <c r="R300" s="202"/>
      <c r="S300" s="202"/>
      <c r="T300" s="203"/>
      <c r="AT300" s="197" t="s">
        <v>132</v>
      </c>
      <c r="AU300" s="197" t="s">
        <v>79</v>
      </c>
      <c r="AV300" s="12" t="s">
        <v>79</v>
      </c>
      <c r="AW300" s="12" t="s">
        <v>33</v>
      </c>
      <c r="AX300" s="12" t="s">
        <v>69</v>
      </c>
      <c r="AY300" s="197" t="s">
        <v>125</v>
      </c>
    </row>
    <row r="301" spans="2:65" s="13" customFormat="1">
      <c r="B301" s="204"/>
      <c r="D301" s="205" t="s">
        <v>132</v>
      </c>
      <c r="E301" s="206" t="s">
        <v>5</v>
      </c>
      <c r="F301" s="207" t="s">
        <v>137</v>
      </c>
      <c r="H301" s="208">
        <v>3243</v>
      </c>
      <c r="I301" s="209"/>
      <c r="L301" s="204"/>
      <c r="M301" s="210"/>
      <c r="N301" s="211"/>
      <c r="O301" s="211"/>
      <c r="P301" s="211"/>
      <c r="Q301" s="211"/>
      <c r="R301" s="211"/>
      <c r="S301" s="211"/>
      <c r="T301" s="212"/>
      <c r="AT301" s="213" t="s">
        <v>132</v>
      </c>
      <c r="AU301" s="213" t="s">
        <v>79</v>
      </c>
      <c r="AV301" s="13" t="s">
        <v>131</v>
      </c>
      <c r="AW301" s="13" t="s">
        <v>33</v>
      </c>
      <c r="AX301" s="13" t="s">
        <v>77</v>
      </c>
      <c r="AY301" s="213" t="s">
        <v>125</v>
      </c>
    </row>
    <row r="302" spans="2:65" s="1" customFormat="1" ht="22.5" customHeight="1">
      <c r="B302" s="174"/>
      <c r="C302" s="222" t="s">
        <v>278</v>
      </c>
      <c r="D302" s="222" t="s">
        <v>304</v>
      </c>
      <c r="E302" s="223" t="s">
        <v>395</v>
      </c>
      <c r="F302" s="224" t="s">
        <v>396</v>
      </c>
      <c r="G302" s="225" t="s">
        <v>146</v>
      </c>
      <c r="H302" s="226">
        <v>3169.14</v>
      </c>
      <c r="I302" s="227"/>
      <c r="J302" s="228">
        <f>ROUND(I302*H302,2)</f>
        <v>0</v>
      </c>
      <c r="K302" s="224" t="s">
        <v>141</v>
      </c>
      <c r="L302" s="229"/>
      <c r="M302" s="230" t="s">
        <v>5</v>
      </c>
      <c r="N302" s="231" t="s">
        <v>40</v>
      </c>
      <c r="O302" s="42"/>
      <c r="P302" s="184">
        <f>O302*H302</f>
        <v>0</v>
      </c>
      <c r="Q302" s="184">
        <v>0</v>
      </c>
      <c r="R302" s="184">
        <f>Q302*H302</f>
        <v>0</v>
      </c>
      <c r="S302" s="184">
        <v>0</v>
      </c>
      <c r="T302" s="185">
        <f>S302*H302</f>
        <v>0</v>
      </c>
      <c r="AR302" s="24" t="s">
        <v>151</v>
      </c>
      <c r="AT302" s="24" t="s">
        <v>304</v>
      </c>
      <c r="AU302" s="24" t="s">
        <v>79</v>
      </c>
      <c r="AY302" s="24" t="s">
        <v>125</v>
      </c>
      <c r="BE302" s="186">
        <f>IF(N302="základní",J302,0)</f>
        <v>0</v>
      </c>
      <c r="BF302" s="186">
        <f>IF(N302="snížená",J302,0)</f>
        <v>0</v>
      </c>
      <c r="BG302" s="186">
        <f>IF(N302="zákl. přenesená",J302,0)</f>
        <v>0</v>
      </c>
      <c r="BH302" s="186">
        <f>IF(N302="sníž. přenesená",J302,0)</f>
        <v>0</v>
      </c>
      <c r="BI302" s="186">
        <f>IF(N302="nulová",J302,0)</f>
        <v>0</v>
      </c>
      <c r="BJ302" s="24" t="s">
        <v>77</v>
      </c>
      <c r="BK302" s="186">
        <f>ROUND(I302*H302,2)</f>
        <v>0</v>
      </c>
      <c r="BL302" s="24" t="s">
        <v>131</v>
      </c>
      <c r="BM302" s="24" t="s">
        <v>397</v>
      </c>
    </row>
    <row r="303" spans="2:65" s="1" customFormat="1" ht="22.5" customHeight="1">
      <c r="B303" s="174"/>
      <c r="C303" s="222" t="s">
        <v>398</v>
      </c>
      <c r="D303" s="222" t="s">
        <v>304</v>
      </c>
      <c r="E303" s="223" t="s">
        <v>399</v>
      </c>
      <c r="F303" s="224" t="s">
        <v>400</v>
      </c>
      <c r="G303" s="225" t="s">
        <v>146</v>
      </c>
      <c r="H303" s="226">
        <v>138.72</v>
      </c>
      <c r="I303" s="227"/>
      <c r="J303" s="228">
        <f>ROUND(I303*H303,2)</f>
        <v>0</v>
      </c>
      <c r="K303" s="224" t="s">
        <v>141</v>
      </c>
      <c r="L303" s="229"/>
      <c r="M303" s="230" t="s">
        <v>5</v>
      </c>
      <c r="N303" s="231" t="s">
        <v>40</v>
      </c>
      <c r="O303" s="42"/>
      <c r="P303" s="184">
        <f>O303*H303</f>
        <v>0</v>
      </c>
      <c r="Q303" s="184">
        <v>0</v>
      </c>
      <c r="R303" s="184">
        <f>Q303*H303</f>
        <v>0</v>
      </c>
      <c r="S303" s="184">
        <v>0</v>
      </c>
      <c r="T303" s="185">
        <f>S303*H303</f>
        <v>0</v>
      </c>
      <c r="AR303" s="24" t="s">
        <v>151</v>
      </c>
      <c r="AT303" s="24" t="s">
        <v>304</v>
      </c>
      <c r="AU303" s="24" t="s">
        <v>79</v>
      </c>
      <c r="AY303" s="24" t="s">
        <v>125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24" t="s">
        <v>77</v>
      </c>
      <c r="BK303" s="186">
        <f>ROUND(I303*H303,2)</f>
        <v>0</v>
      </c>
      <c r="BL303" s="24" t="s">
        <v>131</v>
      </c>
      <c r="BM303" s="24" t="s">
        <v>401</v>
      </c>
    </row>
    <row r="304" spans="2:65" s="1" customFormat="1" ht="31.5" customHeight="1">
      <c r="B304" s="174"/>
      <c r="C304" s="175" t="s">
        <v>281</v>
      </c>
      <c r="D304" s="175" t="s">
        <v>127</v>
      </c>
      <c r="E304" s="176" t="s">
        <v>402</v>
      </c>
      <c r="F304" s="177" t="s">
        <v>403</v>
      </c>
      <c r="G304" s="178" t="s">
        <v>146</v>
      </c>
      <c r="H304" s="179">
        <v>3243</v>
      </c>
      <c r="I304" s="180"/>
      <c r="J304" s="181">
        <f>ROUND(I304*H304,2)</f>
        <v>0</v>
      </c>
      <c r="K304" s="177" t="s">
        <v>141</v>
      </c>
      <c r="L304" s="41"/>
      <c r="M304" s="182" t="s">
        <v>5</v>
      </c>
      <c r="N304" s="183" t="s">
        <v>40</v>
      </c>
      <c r="O304" s="42"/>
      <c r="P304" s="184">
        <f>O304*H304</f>
        <v>0</v>
      </c>
      <c r="Q304" s="184">
        <v>0</v>
      </c>
      <c r="R304" s="184">
        <f>Q304*H304</f>
        <v>0</v>
      </c>
      <c r="S304" s="184">
        <v>0</v>
      </c>
      <c r="T304" s="185">
        <f>S304*H304</f>
        <v>0</v>
      </c>
      <c r="AR304" s="24" t="s">
        <v>131</v>
      </c>
      <c r="AT304" s="24" t="s">
        <v>127</v>
      </c>
      <c r="AU304" s="24" t="s">
        <v>79</v>
      </c>
      <c r="AY304" s="24" t="s">
        <v>125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24" t="s">
        <v>77</v>
      </c>
      <c r="BK304" s="186">
        <f>ROUND(I304*H304,2)</f>
        <v>0</v>
      </c>
      <c r="BL304" s="24" t="s">
        <v>131</v>
      </c>
      <c r="BM304" s="24" t="s">
        <v>404</v>
      </c>
    </row>
    <row r="305" spans="2:65" s="1" customFormat="1" ht="22.5" customHeight="1">
      <c r="B305" s="174"/>
      <c r="C305" s="175" t="s">
        <v>405</v>
      </c>
      <c r="D305" s="175" t="s">
        <v>127</v>
      </c>
      <c r="E305" s="176" t="s">
        <v>406</v>
      </c>
      <c r="F305" s="177" t="s">
        <v>407</v>
      </c>
      <c r="G305" s="178" t="s">
        <v>146</v>
      </c>
      <c r="H305" s="179">
        <v>2800</v>
      </c>
      <c r="I305" s="180"/>
      <c r="J305" s="181">
        <f>ROUND(I305*H305,2)</f>
        <v>0</v>
      </c>
      <c r="K305" s="177" t="s">
        <v>141</v>
      </c>
      <c r="L305" s="41"/>
      <c r="M305" s="182" t="s">
        <v>5</v>
      </c>
      <c r="N305" s="183" t="s">
        <v>40</v>
      </c>
      <c r="O305" s="42"/>
      <c r="P305" s="184">
        <f>O305*H305</f>
        <v>0</v>
      </c>
      <c r="Q305" s="184">
        <v>0</v>
      </c>
      <c r="R305" s="184">
        <f>Q305*H305</f>
        <v>0</v>
      </c>
      <c r="S305" s="184">
        <v>0</v>
      </c>
      <c r="T305" s="185">
        <f>S305*H305</f>
        <v>0</v>
      </c>
      <c r="AR305" s="24" t="s">
        <v>131</v>
      </c>
      <c r="AT305" s="24" t="s">
        <v>127</v>
      </c>
      <c r="AU305" s="24" t="s">
        <v>79</v>
      </c>
      <c r="AY305" s="24" t="s">
        <v>125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24" t="s">
        <v>77</v>
      </c>
      <c r="BK305" s="186">
        <f>ROUND(I305*H305,2)</f>
        <v>0</v>
      </c>
      <c r="BL305" s="24" t="s">
        <v>131</v>
      </c>
      <c r="BM305" s="24" t="s">
        <v>408</v>
      </c>
    </row>
    <row r="306" spans="2:65" s="12" customFormat="1">
      <c r="B306" s="196"/>
      <c r="D306" s="188" t="s">
        <v>132</v>
      </c>
      <c r="E306" s="197" t="s">
        <v>5</v>
      </c>
      <c r="F306" s="198" t="s">
        <v>330</v>
      </c>
      <c r="H306" s="199">
        <v>210</v>
      </c>
      <c r="I306" s="200"/>
      <c r="L306" s="196"/>
      <c r="M306" s="201"/>
      <c r="N306" s="202"/>
      <c r="O306" s="202"/>
      <c r="P306" s="202"/>
      <c r="Q306" s="202"/>
      <c r="R306" s="202"/>
      <c r="S306" s="202"/>
      <c r="T306" s="203"/>
      <c r="AT306" s="197" t="s">
        <v>132</v>
      </c>
      <c r="AU306" s="197" t="s">
        <v>79</v>
      </c>
      <c r="AV306" s="12" t="s">
        <v>79</v>
      </c>
      <c r="AW306" s="12" t="s">
        <v>33</v>
      </c>
      <c r="AX306" s="12" t="s">
        <v>69</v>
      </c>
      <c r="AY306" s="197" t="s">
        <v>125</v>
      </c>
    </row>
    <row r="307" spans="2:65" s="12" customFormat="1">
      <c r="B307" s="196"/>
      <c r="D307" s="188" t="s">
        <v>132</v>
      </c>
      <c r="E307" s="197" t="s">
        <v>5</v>
      </c>
      <c r="F307" s="198" t="s">
        <v>331</v>
      </c>
      <c r="H307" s="199">
        <v>1520</v>
      </c>
      <c r="I307" s="200"/>
      <c r="L307" s="196"/>
      <c r="M307" s="201"/>
      <c r="N307" s="202"/>
      <c r="O307" s="202"/>
      <c r="P307" s="202"/>
      <c r="Q307" s="202"/>
      <c r="R307" s="202"/>
      <c r="S307" s="202"/>
      <c r="T307" s="203"/>
      <c r="AT307" s="197" t="s">
        <v>132</v>
      </c>
      <c r="AU307" s="197" t="s">
        <v>79</v>
      </c>
      <c r="AV307" s="12" t="s">
        <v>79</v>
      </c>
      <c r="AW307" s="12" t="s">
        <v>33</v>
      </c>
      <c r="AX307" s="12" t="s">
        <v>69</v>
      </c>
      <c r="AY307" s="197" t="s">
        <v>125</v>
      </c>
    </row>
    <row r="308" spans="2:65" s="12" customFormat="1">
      <c r="B308" s="196"/>
      <c r="D308" s="188" t="s">
        <v>132</v>
      </c>
      <c r="E308" s="197" t="s">
        <v>5</v>
      </c>
      <c r="F308" s="198" t="s">
        <v>332</v>
      </c>
      <c r="H308" s="199">
        <v>112</v>
      </c>
      <c r="I308" s="200"/>
      <c r="L308" s="196"/>
      <c r="M308" s="201"/>
      <c r="N308" s="202"/>
      <c r="O308" s="202"/>
      <c r="P308" s="202"/>
      <c r="Q308" s="202"/>
      <c r="R308" s="202"/>
      <c r="S308" s="202"/>
      <c r="T308" s="203"/>
      <c r="AT308" s="197" t="s">
        <v>132</v>
      </c>
      <c r="AU308" s="197" t="s">
        <v>79</v>
      </c>
      <c r="AV308" s="12" t="s">
        <v>79</v>
      </c>
      <c r="AW308" s="12" t="s">
        <v>33</v>
      </c>
      <c r="AX308" s="12" t="s">
        <v>69</v>
      </c>
      <c r="AY308" s="197" t="s">
        <v>125</v>
      </c>
    </row>
    <row r="309" spans="2:65" s="12" customFormat="1">
      <c r="B309" s="196"/>
      <c r="D309" s="188" t="s">
        <v>132</v>
      </c>
      <c r="E309" s="197" t="s">
        <v>5</v>
      </c>
      <c r="F309" s="198" t="s">
        <v>329</v>
      </c>
      <c r="H309" s="199">
        <v>958</v>
      </c>
      <c r="I309" s="200"/>
      <c r="L309" s="196"/>
      <c r="M309" s="201"/>
      <c r="N309" s="202"/>
      <c r="O309" s="202"/>
      <c r="P309" s="202"/>
      <c r="Q309" s="202"/>
      <c r="R309" s="202"/>
      <c r="S309" s="202"/>
      <c r="T309" s="203"/>
      <c r="AT309" s="197" t="s">
        <v>132</v>
      </c>
      <c r="AU309" s="197" t="s">
        <v>79</v>
      </c>
      <c r="AV309" s="12" t="s">
        <v>79</v>
      </c>
      <c r="AW309" s="12" t="s">
        <v>33</v>
      </c>
      <c r="AX309" s="12" t="s">
        <v>69</v>
      </c>
      <c r="AY309" s="197" t="s">
        <v>125</v>
      </c>
    </row>
    <row r="310" spans="2:65" s="13" customFormat="1">
      <c r="B310" s="204"/>
      <c r="D310" s="205" t="s">
        <v>132</v>
      </c>
      <c r="E310" s="206" t="s">
        <v>5</v>
      </c>
      <c r="F310" s="207" t="s">
        <v>137</v>
      </c>
      <c r="H310" s="208">
        <v>2800</v>
      </c>
      <c r="I310" s="209"/>
      <c r="L310" s="204"/>
      <c r="M310" s="210"/>
      <c r="N310" s="211"/>
      <c r="O310" s="211"/>
      <c r="P310" s="211"/>
      <c r="Q310" s="211"/>
      <c r="R310" s="211"/>
      <c r="S310" s="211"/>
      <c r="T310" s="212"/>
      <c r="AT310" s="213" t="s">
        <v>132</v>
      </c>
      <c r="AU310" s="213" t="s">
        <v>79</v>
      </c>
      <c r="AV310" s="13" t="s">
        <v>131</v>
      </c>
      <c r="AW310" s="13" t="s">
        <v>33</v>
      </c>
      <c r="AX310" s="13" t="s">
        <v>77</v>
      </c>
      <c r="AY310" s="213" t="s">
        <v>125</v>
      </c>
    </row>
    <row r="311" spans="2:65" s="1" customFormat="1" ht="22.5" customHeight="1">
      <c r="B311" s="174"/>
      <c r="C311" s="222" t="s">
        <v>285</v>
      </c>
      <c r="D311" s="222" t="s">
        <v>304</v>
      </c>
      <c r="E311" s="223" t="s">
        <v>409</v>
      </c>
      <c r="F311" s="224" t="s">
        <v>410</v>
      </c>
      <c r="G311" s="225" t="s">
        <v>146</v>
      </c>
      <c r="H311" s="226">
        <v>2741.76</v>
      </c>
      <c r="I311" s="227"/>
      <c r="J311" s="228">
        <f>ROUND(I311*H311,2)</f>
        <v>0</v>
      </c>
      <c r="K311" s="224" t="s">
        <v>141</v>
      </c>
      <c r="L311" s="229"/>
      <c r="M311" s="230" t="s">
        <v>5</v>
      </c>
      <c r="N311" s="231" t="s">
        <v>40</v>
      </c>
      <c r="O311" s="42"/>
      <c r="P311" s="184">
        <f>O311*H311</f>
        <v>0</v>
      </c>
      <c r="Q311" s="184">
        <v>0</v>
      </c>
      <c r="R311" s="184">
        <f>Q311*H311</f>
        <v>0</v>
      </c>
      <c r="S311" s="184">
        <v>0</v>
      </c>
      <c r="T311" s="185">
        <f>S311*H311</f>
        <v>0</v>
      </c>
      <c r="AR311" s="24" t="s">
        <v>151</v>
      </c>
      <c r="AT311" s="24" t="s">
        <v>304</v>
      </c>
      <c r="AU311" s="24" t="s">
        <v>79</v>
      </c>
      <c r="AY311" s="24" t="s">
        <v>125</v>
      </c>
      <c r="BE311" s="186">
        <f>IF(N311="základní",J311,0)</f>
        <v>0</v>
      </c>
      <c r="BF311" s="186">
        <f>IF(N311="snížená",J311,0)</f>
        <v>0</v>
      </c>
      <c r="BG311" s="186">
        <f>IF(N311="zákl. přenesená",J311,0)</f>
        <v>0</v>
      </c>
      <c r="BH311" s="186">
        <f>IF(N311="sníž. přenesená",J311,0)</f>
        <v>0</v>
      </c>
      <c r="BI311" s="186">
        <f>IF(N311="nulová",J311,0)</f>
        <v>0</v>
      </c>
      <c r="BJ311" s="24" t="s">
        <v>77</v>
      </c>
      <c r="BK311" s="186">
        <f>ROUND(I311*H311,2)</f>
        <v>0</v>
      </c>
      <c r="BL311" s="24" t="s">
        <v>131</v>
      </c>
      <c r="BM311" s="24" t="s">
        <v>411</v>
      </c>
    </row>
    <row r="312" spans="2:65" s="1" customFormat="1" ht="22.5" customHeight="1">
      <c r="B312" s="174"/>
      <c r="C312" s="222" t="s">
        <v>412</v>
      </c>
      <c r="D312" s="222" t="s">
        <v>304</v>
      </c>
      <c r="E312" s="223" t="s">
        <v>413</v>
      </c>
      <c r="F312" s="224" t="s">
        <v>414</v>
      </c>
      <c r="G312" s="225" t="s">
        <v>146</v>
      </c>
      <c r="H312" s="226">
        <v>114.24</v>
      </c>
      <c r="I312" s="227"/>
      <c r="J312" s="228">
        <f>ROUND(I312*H312,2)</f>
        <v>0</v>
      </c>
      <c r="K312" s="224" t="s">
        <v>5</v>
      </c>
      <c r="L312" s="229"/>
      <c r="M312" s="230" t="s">
        <v>5</v>
      </c>
      <c r="N312" s="231" t="s">
        <v>40</v>
      </c>
      <c r="O312" s="42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AR312" s="24" t="s">
        <v>151</v>
      </c>
      <c r="AT312" s="24" t="s">
        <v>304</v>
      </c>
      <c r="AU312" s="24" t="s">
        <v>79</v>
      </c>
      <c r="AY312" s="24" t="s">
        <v>125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24" t="s">
        <v>77</v>
      </c>
      <c r="BK312" s="186">
        <f>ROUND(I312*H312,2)</f>
        <v>0</v>
      </c>
      <c r="BL312" s="24" t="s">
        <v>131</v>
      </c>
      <c r="BM312" s="24" t="s">
        <v>415</v>
      </c>
    </row>
    <row r="313" spans="2:65" s="1" customFormat="1" ht="31.5" customHeight="1">
      <c r="B313" s="174"/>
      <c r="C313" s="175" t="s">
        <v>288</v>
      </c>
      <c r="D313" s="175" t="s">
        <v>127</v>
      </c>
      <c r="E313" s="176" t="s">
        <v>416</v>
      </c>
      <c r="F313" s="177" t="s">
        <v>417</v>
      </c>
      <c r="G313" s="178" t="s">
        <v>146</v>
      </c>
      <c r="H313" s="179">
        <v>2800</v>
      </c>
      <c r="I313" s="180"/>
      <c r="J313" s="181">
        <f>ROUND(I313*H313,2)</f>
        <v>0</v>
      </c>
      <c r="K313" s="177" t="s">
        <v>141</v>
      </c>
      <c r="L313" s="41"/>
      <c r="M313" s="182" t="s">
        <v>5</v>
      </c>
      <c r="N313" s="183" t="s">
        <v>40</v>
      </c>
      <c r="O313" s="42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AR313" s="24" t="s">
        <v>131</v>
      </c>
      <c r="AT313" s="24" t="s">
        <v>127</v>
      </c>
      <c r="AU313" s="24" t="s">
        <v>79</v>
      </c>
      <c r="AY313" s="24" t="s">
        <v>125</v>
      </c>
      <c r="BE313" s="186">
        <f>IF(N313="základní",J313,0)</f>
        <v>0</v>
      </c>
      <c r="BF313" s="186">
        <f>IF(N313="snížená",J313,0)</f>
        <v>0</v>
      </c>
      <c r="BG313" s="186">
        <f>IF(N313="zákl. přenesená",J313,0)</f>
        <v>0</v>
      </c>
      <c r="BH313" s="186">
        <f>IF(N313="sníž. přenesená",J313,0)</f>
        <v>0</v>
      </c>
      <c r="BI313" s="186">
        <f>IF(N313="nulová",J313,0)</f>
        <v>0</v>
      </c>
      <c r="BJ313" s="24" t="s">
        <v>77</v>
      </c>
      <c r="BK313" s="186">
        <f>ROUND(I313*H313,2)</f>
        <v>0</v>
      </c>
      <c r="BL313" s="24" t="s">
        <v>131</v>
      </c>
      <c r="BM313" s="24" t="s">
        <v>418</v>
      </c>
    </row>
    <row r="314" spans="2:65" s="10" customFormat="1" ht="29.85" customHeight="1">
      <c r="B314" s="160"/>
      <c r="D314" s="171" t="s">
        <v>68</v>
      </c>
      <c r="E314" s="172" t="s">
        <v>151</v>
      </c>
      <c r="F314" s="172" t="s">
        <v>419</v>
      </c>
      <c r="I314" s="163"/>
      <c r="J314" s="173">
        <f>BK314</f>
        <v>0</v>
      </c>
      <c r="L314" s="160"/>
      <c r="M314" s="165"/>
      <c r="N314" s="166"/>
      <c r="O314" s="166"/>
      <c r="P314" s="167">
        <f>SUM(P315:P328)</f>
        <v>0</v>
      </c>
      <c r="Q314" s="166"/>
      <c r="R314" s="167">
        <f>SUM(R315:R328)</f>
        <v>0</v>
      </c>
      <c r="S314" s="166"/>
      <c r="T314" s="168">
        <f>SUM(T315:T328)</f>
        <v>0</v>
      </c>
      <c r="AR314" s="161" t="s">
        <v>77</v>
      </c>
      <c r="AT314" s="169" t="s">
        <v>68</v>
      </c>
      <c r="AU314" s="169" t="s">
        <v>77</v>
      </c>
      <c r="AY314" s="161" t="s">
        <v>125</v>
      </c>
      <c r="BK314" s="170">
        <f>SUM(BK315:BK328)</f>
        <v>0</v>
      </c>
    </row>
    <row r="315" spans="2:65" s="1" customFormat="1" ht="22.5" customHeight="1">
      <c r="B315" s="174"/>
      <c r="C315" s="175" t="s">
        <v>420</v>
      </c>
      <c r="D315" s="175" t="s">
        <v>127</v>
      </c>
      <c r="E315" s="176" t="s">
        <v>421</v>
      </c>
      <c r="F315" s="177" t="s">
        <v>422</v>
      </c>
      <c r="G315" s="178" t="s">
        <v>130</v>
      </c>
      <c r="H315" s="179">
        <v>31</v>
      </c>
      <c r="I315" s="180"/>
      <c r="J315" s="181">
        <f>ROUND(I315*H315,2)</f>
        <v>0</v>
      </c>
      <c r="K315" s="177" t="s">
        <v>141</v>
      </c>
      <c r="L315" s="41"/>
      <c r="M315" s="182" t="s">
        <v>5</v>
      </c>
      <c r="N315" s="183" t="s">
        <v>40</v>
      </c>
      <c r="O315" s="42"/>
      <c r="P315" s="184">
        <f>O315*H315</f>
        <v>0</v>
      </c>
      <c r="Q315" s="184">
        <v>0</v>
      </c>
      <c r="R315" s="184">
        <f>Q315*H315</f>
        <v>0</v>
      </c>
      <c r="S315" s="184">
        <v>0</v>
      </c>
      <c r="T315" s="185">
        <f>S315*H315</f>
        <v>0</v>
      </c>
      <c r="AR315" s="24" t="s">
        <v>131</v>
      </c>
      <c r="AT315" s="24" t="s">
        <v>127</v>
      </c>
      <c r="AU315" s="24" t="s">
        <v>79</v>
      </c>
      <c r="AY315" s="24" t="s">
        <v>125</v>
      </c>
      <c r="BE315" s="186">
        <f>IF(N315="základní",J315,0)</f>
        <v>0</v>
      </c>
      <c r="BF315" s="186">
        <f>IF(N315="snížená",J315,0)</f>
        <v>0</v>
      </c>
      <c r="BG315" s="186">
        <f>IF(N315="zákl. přenesená",J315,0)</f>
        <v>0</v>
      </c>
      <c r="BH315" s="186">
        <f>IF(N315="sníž. přenesená",J315,0)</f>
        <v>0</v>
      </c>
      <c r="BI315" s="186">
        <f>IF(N315="nulová",J315,0)</f>
        <v>0</v>
      </c>
      <c r="BJ315" s="24" t="s">
        <v>77</v>
      </c>
      <c r="BK315" s="186">
        <f>ROUND(I315*H315,2)</f>
        <v>0</v>
      </c>
      <c r="BL315" s="24" t="s">
        <v>131</v>
      </c>
      <c r="BM315" s="24" t="s">
        <v>423</v>
      </c>
    </row>
    <row r="316" spans="2:65" s="12" customFormat="1">
      <c r="B316" s="196"/>
      <c r="D316" s="188" t="s">
        <v>132</v>
      </c>
      <c r="E316" s="197" t="s">
        <v>5</v>
      </c>
      <c r="F316" s="198" t="s">
        <v>290</v>
      </c>
      <c r="H316" s="199">
        <v>31</v>
      </c>
      <c r="I316" s="200"/>
      <c r="L316" s="196"/>
      <c r="M316" s="201"/>
      <c r="N316" s="202"/>
      <c r="O316" s="202"/>
      <c r="P316" s="202"/>
      <c r="Q316" s="202"/>
      <c r="R316" s="202"/>
      <c r="S316" s="202"/>
      <c r="T316" s="203"/>
      <c r="AT316" s="197" t="s">
        <v>132</v>
      </c>
      <c r="AU316" s="197" t="s">
        <v>79</v>
      </c>
      <c r="AV316" s="12" t="s">
        <v>79</v>
      </c>
      <c r="AW316" s="12" t="s">
        <v>33</v>
      </c>
      <c r="AX316" s="12" t="s">
        <v>69</v>
      </c>
      <c r="AY316" s="197" t="s">
        <v>125</v>
      </c>
    </row>
    <row r="317" spans="2:65" s="13" customFormat="1">
      <c r="B317" s="204"/>
      <c r="D317" s="205" t="s">
        <v>132</v>
      </c>
      <c r="E317" s="206" t="s">
        <v>5</v>
      </c>
      <c r="F317" s="207" t="s">
        <v>137</v>
      </c>
      <c r="H317" s="208">
        <v>31</v>
      </c>
      <c r="I317" s="209"/>
      <c r="L317" s="204"/>
      <c r="M317" s="210"/>
      <c r="N317" s="211"/>
      <c r="O317" s="211"/>
      <c r="P317" s="211"/>
      <c r="Q317" s="211"/>
      <c r="R317" s="211"/>
      <c r="S317" s="211"/>
      <c r="T317" s="212"/>
      <c r="AT317" s="213" t="s">
        <v>132</v>
      </c>
      <c r="AU317" s="213" t="s">
        <v>79</v>
      </c>
      <c r="AV317" s="13" t="s">
        <v>131</v>
      </c>
      <c r="AW317" s="13" t="s">
        <v>33</v>
      </c>
      <c r="AX317" s="13" t="s">
        <v>77</v>
      </c>
      <c r="AY317" s="213" t="s">
        <v>125</v>
      </c>
    </row>
    <row r="318" spans="2:65" s="1" customFormat="1" ht="22.5" customHeight="1">
      <c r="B318" s="174"/>
      <c r="C318" s="222" t="s">
        <v>294</v>
      </c>
      <c r="D318" s="222" t="s">
        <v>304</v>
      </c>
      <c r="E318" s="223" t="s">
        <v>424</v>
      </c>
      <c r="F318" s="224" t="s">
        <v>425</v>
      </c>
      <c r="G318" s="225" t="s">
        <v>130</v>
      </c>
      <c r="H318" s="226">
        <v>31</v>
      </c>
      <c r="I318" s="227"/>
      <c r="J318" s="228">
        <f>ROUND(I318*H318,2)</f>
        <v>0</v>
      </c>
      <c r="K318" s="224" t="s">
        <v>5</v>
      </c>
      <c r="L318" s="229"/>
      <c r="M318" s="230" t="s">
        <v>5</v>
      </c>
      <c r="N318" s="231" t="s">
        <v>40</v>
      </c>
      <c r="O318" s="42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AR318" s="24" t="s">
        <v>151</v>
      </c>
      <c r="AT318" s="24" t="s">
        <v>304</v>
      </c>
      <c r="AU318" s="24" t="s">
        <v>79</v>
      </c>
      <c r="AY318" s="24" t="s">
        <v>125</v>
      </c>
      <c r="BE318" s="186">
        <f>IF(N318="základní",J318,0)</f>
        <v>0</v>
      </c>
      <c r="BF318" s="186">
        <f>IF(N318="snížená",J318,0)</f>
        <v>0</v>
      </c>
      <c r="BG318" s="186">
        <f>IF(N318="zákl. přenesená",J318,0)</f>
        <v>0</v>
      </c>
      <c r="BH318" s="186">
        <f>IF(N318="sníž. přenesená",J318,0)</f>
        <v>0</v>
      </c>
      <c r="BI318" s="186">
        <f>IF(N318="nulová",J318,0)</f>
        <v>0</v>
      </c>
      <c r="BJ318" s="24" t="s">
        <v>77</v>
      </c>
      <c r="BK318" s="186">
        <f>ROUND(I318*H318,2)</f>
        <v>0</v>
      </c>
      <c r="BL318" s="24" t="s">
        <v>131</v>
      </c>
      <c r="BM318" s="24" t="s">
        <v>426</v>
      </c>
    </row>
    <row r="319" spans="2:65" s="1" customFormat="1" ht="22.5" customHeight="1">
      <c r="B319" s="174"/>
      <c r="C319" s="175" t="s">
        <v>427</v>
      </c>
      <c r="D319" s="175" t="s">
        <v>127</v>
      </c>
      <c r="E319" s="176" t="s">
        <v>428</v>
      </c>
      <c r="F319" s="177" t="s">
        <v>429</v>
      </c>
      <c r="G319" s="178" t="s">
        <v>130</v>
      </c>
      <c r="H319" s="179">
        <v>3</v>
      </c>
      <c r="I319" s="180"/>
      <c r="J319" s="181">
        <f>ROUND(I319*H319,2)</f>
        <v>0</v>
      </c>
      <c r="K319" s="177" t="s">
        <v>5</v>
      </c>
      <c r="L319" s="41"/>
      <c r="M319" s="182" t="s">
        <v>5</v>
      </c>
      <c r="N319" s="183" t="s">
        <v>40</v>
      </c>
      <c r="O319" s="42"/>
      <c r="P319" s="184">
        <f>O319*H319</f>
        <v>0</v>
      </c>
      <c r="Q319" s="184">
        <v>0</v>
      </c>
      <c r="R319" s="184">
        <f>Q319*H319</f>
        <v>0</v>
      </c>
      <c r="S319" s="184">
        <v>0</v>
      </c>
      <c r="T319" s="185">
        <f>S319*H319</f>
        <v>0</v>
      </c>
      <c r="AR319" s="24" t="s">
        <v>131</v>
      </c>
      <c r="AT319" s="24" t="s">
        <v>127</v>
      </c>
      <c r="AU319" s="24" t="s">
        <v>79</v>
      </c>
      <c r="AY319" s="24" t="s">
        <v>125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24" t="s">
        <v>77</v>
      </c>
      <c r="BK319" s="186">
        <f>ROUND(I319*H319,2)</f>
        <v>0</v>
      </c>
      <c r="BL319" s="24" t="s">
        <v>131</v>
      </c>
      <c r="BM319" s="24" t="s">
        <v>430</v>
      </c>
    </row>
    <row r="320" spans="2:65" s="12" customFormat="1">
      <c r="B320" s="196"/>
      <c r="D320" s="188" t="s">
        <v>132</v>
      </c>
      <c r="E320" s="197" t="s">
        <v>5</v>
      </c>
      <c r="F320" s="198" t="s">
        <v>143</v>
      </c>
      <c r="H320" s="199">
        <v>3</v>
      </c>
      <c r="I320" s="200"/>
      <c r="L320" s="196"/>
      <c r="M320" s="201"/>
      <c r="N320" s="202"/>
      <c r="O320" s="202"/>
      <c r="P320" s="202"/>
      <c r="Q320" s="202"/>
      <c r="R320" s="202"/>
      <c r="S320" s="202"/>
      <c r="T320" s="203"/>
      <c r="AT320" s="197" t="s">
        <v>132</v>
      </c>
      <c r="AU320" s="197" t="s">
        <v>79</v>
      </c>
      <c r="AV320" s="12" t="s">
        <v>79</v>
      </c>
      <c r="AW320" s="12" t="s">
        <v>33</v>
      </c>
      <c r="AX320" s="12" t="s">
        <v>69</v>
      </c>
      <c r="AY320" s="197" t="s">
        <v>125</v>
      </c>
    </row>
    <row r="321" spans="2:65" s="13" customFormat="1">
      <c r="B321" s="204"/>
      <c r="D321" s="205" t="s">
        <v>132</v>
      </c>
      <c r="E321" s="206" t="s">
        <v>5</v>
      </c>
      <c r="F321" s="207" t="s">
        <v>137</v>
      </c>
      <c r="H321" s="208">
        <v>3</v>
      </c>
      <c r="I321" s="209"/>
      <c r="L321" s="204"/>
      <c r="M321" s="210"/>
      <c r="N321" s="211"/>
      <c r="O321" s="211"/>
      <c r="P321" s="211"/>
      <c r="Q321" s="211"/>
      <c r="R321" s="211"/>
      <c r="S321" s="211"/>
      <c r="T321" s="212"/>
      <c r="AT321" s="213" t="s">
        <v>132</v>
      </c>
      <c r="AU321" s="213" t="s">
        <v>79</v>
      </c>
      <c r="AV321" s="13" t="s">
        <v>131</v>
      </c>
      <c r="AW321" s="13" t="s">
        <v>33</v>
      </c>
      <c r="AX321" s="13" t="s">
        <v>77</v>
      </c>
      <c r="AY321" s="213" t="s">
        <v>125</v>
      </c>
    </row>
    <row r="322" spans="2:65" s="1" customFormat="1" ht="22.5" customHeight="1">
      <c r="B322" s="174"/>
      <c r="C322" s="222" t="s">
        <v>299</v>
      </c>
      <c r="D322" s="222" t="s">
        <v>304</v>
      </c>
      <c r="E322" s="223" t="s">
        <v>431</v>
      </c>
      <c r="F322" s="224" t="s">
        <v>432</v>
      </c>
      <c r="G322" s="225" t="s">
        <v>130</v>
      </c>
      <c r="H322" s="226">
        <v>3</v>
      </c>
      <c r="I322" s="227"/>
      <c r="J322" s="228">
        <f>ROUND(I322*H322,2)</f>
        <v>0</v>
      </c>
      <c r="K322" s="224" t="s">
        <v>5</v>
      </c>
      <c r="L322" s="229"/>
      <c r="M322" s="230" t="s">
        <v>5</v>
      </c>
      <c r="N322" s="231" t="s">
        <v>40</v>
      </c>
      <c r="O322" s="42"/>
      <c r="P322" s="184">
        <f>O322*H322</f>
        <v>0</v>
      </c>
      <c r="Q322" s="184">
        <v>0</v>
      </c>
      <c r="R322" s="184">
        <f>Q322*H322</f>
        <v>0</v>
      </c>
      <c r="S322" s="184">
        <v>0</v>
      </c>
      <c r="T322" s="185">
        <f>S322*H322</f>
        <v>0</v>
      </c>
      <c r="AR322" s="24" t="s">
        <v>151</v>
      </c>
      <c r="AT322" s="24" t="s">
        <v>304</v>
      </c>
      <c r="AU322" s="24" t="s">
        <v>79</v>
      </c>
      <c r="AY322" s="24" t="s">
        <v>125</v>
      </c>
      <c r="BE322" s="186">
        <f>IF(N322="základní",J322,0)</f>
        <v>0</v>
      </c>
      <c r="BF322" s="186">
        <f>IF(N322="snížená",J322,0)</f>
        <v>0</v>
      </c>
      <c r="BG322" s="186">
        <f>IF(N322="zákl. přenesená",J322,0)</f>
        <v>0</v>
      </c>
      <c r="BH322" s="186">
        <f>IF(N322="sníž. přenesená",J322,0)</f>
        <v>0</v>
      </c>
      <c r="BI322" s="186">
        <f>IF(N322="nulová",J322,0)</f>
        <v>0</v>
      </c>
      <c r="BJ322" s="24" t="s">
        <v>77</v>
      </c>
      <c r="BK322" s="186">
        <f>ROUND(I322*H322,2)</f>
        <v>0</v>
      </c>
      <c r="BL322" s="24" t="s">
        <v>131</v>
      </c>
      <c r="BM322" s="24" t="s">
        <v>433</v>
      </c>
    </row>
    <row r="323" spans="2:65" s="1" customFormat="1" ht="22.5" customHeight="1">
      <c r="B323" s="174"/>
      <c r="C323" s="175" t="s">
        <v>434</v>
      </c>
      <c r="D323" s="175" t="s">
        <v>127</v>
      </c>
      <c r="E323" s="176" t="s">
        <v>435</v>
      </c>
      <c r="F323" s="177" t="s">
        <v>436</v>
      </c>
      <c r="G323" s="178" t="s">
        <v>130</v>
      </c>
      <c r="H323" s="179">
        <v>34</v>
      </c>
      <c r="I323" s="180"/>
      <c r="J323" s="181">
        <f>ROUND(I323*H323,2)</f>
        <v>0</v>
      </c>
      <c r="K323" s="177" t="s">
        <v>141</v>
      </c>
      <c r="L323" s="41"/>
      <c r="M323" s="182" t="s">
        <v>5</v>
      </c>
      <c r="N323" s="183" t="s">
        <v>40</v>
      </c>
      <c r="O323" s="42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AR323" s="24" t="s">
        <v>131</v>
      </c>
      <c r="AT323" s="24" t="s">
        <v>127</v>
      </c>
      <c r="AU323" s="24" t="s">
        <v>79</v>
      </c>
      <c r="AY323" s="24" t="s">
        <v>125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24" t="s">
        <v>77</v>
      </c>
      <c r="BK323" s="186">
        <f>ROUND(I323*H323,2)</f>
        <v>0</v>
      </c>
      <c r="BL323" s="24" t="s">
        <v>131</v>
      </c>
      <c r="BM323" s="24" t="s">
        <v>437</v>
      </c>
    </row>
    <row r="324" spans="2:65" s="12" customFormat="1">
      <c r="B324" s="196"/>
      <c r="D324" s="188" t="s">
        <v>132</v>
      </c>
      <c r="E324" s="197" t="s">
        <v>5</v>
      </c>
      <c r="F324" s="198" t="s">
        <v>438</v>
      </c>
      <c r="H324" s="199">
        <v>34</v>
      </c>
      <c r="I324" s="200"/>
      <c r="L324" s="196"/>
      <c r="M324" s="201"/>
      <c r="N324" s="202"/>
      <c r="O324" s="202"/>
      <c r="P324" s="202"/>
      <c r="Q324" s="202"/>
      <c r="R324" s="202"/>
      <c r="S324" s="202"/>
      <c r="T324" s="203"/>
      <c r="AT324" s="197" t="s">
        <v>132</v>
      </c>
      <c r="AU324" s="197" t="s">
        <v>79</v>
      </c>
      <c r="AV324" s="12" t="s">
        <v>79</v>
      </c>
      <c r="AW324" s="12" t="s">
        <v>33</v>
      </c>
      <c r="AX324" s="12" t="s">
        <v>69</v>
      </c>
      <c r="AY324" s="197" t="s">
        <v>125</v>
      </c>
    </row>
    <row r="325" spans="2:65" s="13" customFormat="1">
      <c r="B325" s="204"/>
      <c r="D325" s="205" t="s">
        <v>132</v>
      </c>
      <c r="E325" s="206" t="s">
        <v>5</v>
      </c>
      <c r="F325" s="207" t="s">
        <v>137</v>
      </c>
      <c r="H325" s="208">
        <v>34</v>
      </c>
      <c r="I325" s="209"/>
      <c r="L325" s="204"/>
      <c r="M325" s="210"/>
      <c r="N325" s="211"/>
      <c r="O325" s="211"/>
      <c r="P325" s="211"/>
      <c r="Q325" s="211"/>
      <c r="R325" s="211"/>
      <c r="S325" s="211"/>
      <c r="T325" s="212"/>
      <c r="AT325" s="213" t="s">
        <v>132</v>
      </c>
      <c r="AU325" s="213" t="s">
        <v>79</v>
      </c>
      <c r="AV325" s="13" t="s">
        <v>131</v>
      </c>
      <c r="AW325" s="13" t="s">
        <v>33</v>
      </c>
      <c r="AX325" s="13" t="s">
        <v>77</v>
      </c>
      <c r="AY325" s="213" t="s">
        <v>125</v>
      </c>
    </row>
    <row r="326" spans="2:65" s="1" customFormat="1" ht="22.5" customHeight="1">
      <c r="B326" s="174"/>
      <c r="C326" s="222" t="s">
        <v>307</v>
      </c>
      <c r="D326" s="222" t="s">
        <v>304</v>
      </c>
      <c r="E326" s="223" t="s">
        <v>439</v>
      </c>
      <c r="F326" s="224" t="s">
        <v>440</v>
      </c>
      <c r="G326" s="225" t="s">
        <v>130</v>
      </c>
      <c r="H326" s="226">
        <v>34</v>
      </c>
      <c r="I326" s="227"/>
      <c r="J326" s="228">
        <f>ROUND(I326*H326,2)</f>
        <v>0</v>
      </c>
      <c r="K326" s="224" t="s">
        <v>5</v>
      </c>
      <c r="L326" s="229"/>
      <c r="M326" s="230" t="s">
        <v>5</v>
      </c>
      <c r="N326" s="231" t="s">
        <v>40</v>
      </c>
      <c r="O326" s="42"/>
      <c r="P326" s="184">
        <f>O326*H326</f>
        <v>0</v>
      </c>
      <c r="Q326" s="184">
        <v>0</v>
      </c>
      <c r="R326" s="184">
        <f>Q326*H326</f>
        <v>0</v>
      </c>
      <c r="S326" s="184">
        <v>0</v>
      </c>
      <c r="T326" s="185">
        <f>S326*H326</f>
        <v>0</v>
      </c>
      <c r="AR326" s="24" t="s">
        <v>151</v>
      </c>
      <c r="AT326" s="24" t="s">
        <v>304</v>
      </c>
      <c r="AU326" s="24" t="s">
        <v>79</v>
      </c>
      <c r="AY326" s="24" t="s">
        <v>125</v>
      </c>
      <c r="BE326" s="186">
        <f>IF(N326="základní",J326,0)</f>
        <v>0</v>
      </c>
      <c r="BF326" s="186">
        <f>IF(N326="snížená",J326,0)</f>
        <v>0</v>
      </c>
      <c r="BG326" s="186">
        <f>IF(N326="zákl. přenesená",J326,0)</f>
        <v>0</v>
      </c>
      <c r="BH326" s="186">
        <f>IF(N326="sníž. přenesená",J326,0)</f>
        <v>0</v>
      </c>
      <c r="BI326" s="186">
        <f>IF(N326="nulová",J326,0)</f>
        <v>0</v>
      </c>
      <c r="BJ326" s="24" t="s">
        <v>77</v>
      </c>
      <c r="BK326" s="186">
        <f>ROUND(I326*H326,2)</f>
        <v>0</v>
      </c>
      <c r="BL326" s="24" t="s">
        <v>131</v>
      </c>
      <c r="BM326" s="24" t="s">
        <v>441</v>
      </c>
    </row>
    <row r="327" spans="2:65" s="1" customFormat="1" ht="22.5" customHeight="1">
      <c r="B327" s="174"/>
      <c r="C327" s="175" t="s">
        <v>442</v>
      </c>
      <c r="D327" s="175" t="s">
        <v>127</v>
      </c>
      <c r="E327" s="176" t="s">
        <v>443</v>
      </c>
      <c r="F327" s="177" t="s">
        <v>444</v>
      </c>
      <c r="G327" s="178" t="s">
        <v>130</v>
      </c>
      <c r="H327" s="179">
        <v>32</v>
      </c>
      <c r="I327" s="180"/>
      <c r="J327" s="181">
        <f>ROUND(I327*H327,2)</f>
        <v>0</v>
      </c>
      <c r="K327" s="177" t="s">
        <v>141</v>
      </c>
      <c r="L327" s="41"/>
      <c r="M327" s="182" t="s">
        <v>5</v>
      </c>
      <c r="N327" s="183" t="s">
        <v>40</v>
      </c>
      <c r="O327" s="42"/>
      <c r="P327" s="184">
        <f>O327*H327</f>
        <v>0</v>
      </c>
      <c r="Q327" s="184">
        <v>0</v>
      </c>
      <c r="R327" s="184">
        <f>Q327*H327</f>
        <v>0</v>
      </c>
      <c r="S327" s="184">
        <v>0</v>
      </c>
      <c r="T327" s="185">
        <f>S327*H327</f>
        <v>0</v>
      </c>
      <c r="AR327" s="24" t="s">
        <v>131</v>
      </c>
      <c r="AT327" s="24" t="s">
        <v>127</v>
      </c>
      <c r="AU327" s="24" t="s">
        <v>79</v>
      </c>
      <c r="AY327" s="24" t="s">
        <v>125</v>
      </c>
      <c r="BE327" s="186">
        <f>IF(N327="základní",J327,0)</f>
        <v>0</v>
      </c>
      <c r="BF327" s="186">
        <f>IF(N327="snížená",J327,0)</f>
        <v>0</v>
      </c>
      <c r="BG327" s="186">
        <f>IF(N327="zákl. přenesená",J327,0)</f>
        <v>0</v>
      </c>
      <c r="BH327" s="186">
        <f>IF(N327="sníž. přenesená",J327,0)</f>
        <v>0</v>
      </c>
      <c r="BI327" s="186">
        <f>IF(N327="nulová",J327,0)</f>
        <v>0</v>
      </c>
      <c r="BJ327" s="24" t="s">
        <v>77</v>
      </c>
      <c r="BK327" s="186">
        <f>ROUND(I327*H327,2)</f>
        <v>0</v>
      </c>
      <c r="BL327" s="24" t="s">
        <v>131</v>
      </c>
      <c r="BM327" s="24" t="s">
        <v>445</v>
      </c>
    </row>
    <row r="328" spans="2:65" s="1" customFormat="1" ht="31.5" customHeight="1">
      <c r="B328" s="174"/>
      <c r="C328" s="175" t="s">
        <v>311</v>
      </c>
      <c r="D328" s="175" t="s">
        <v>127</v>
      </c>
      <c r="E328" s="176" t="s">
        <v>446</v>
      </c>
      <c r="F328" s="177" t="s">
        <v>447</v>
      </c>
      <c r="G328" s="178" t="s">
        <v>130</v>
      </c>
      <c r="H328" s="179">
        <v>66</v>
      </c>
      <c r="I328" s="180"/>
      <c r="J328" s="181">
        <f>ROUND(I328*H328,2)</f>
        <v>0</v>
      </c>
      <c r="K328" s="177" t="s">
        <v>141</v>
      </c>
      <c r="L328" s="41"/>
      <c r="M328" s="182" t="s">
        <v>5</v>
      </c>
      <c r="N328" s="183" t="s">
        <v>40</v>
      </c>
      <c r="O328" s="42"/>
      <c r="P328" s="184">
        <f>O328*H328</f>
        <v>0</v>
      </c>
      <c r="Q328" s="184">
        <v>0</v>
      </c>
      <c r="R328" s="184">
        <f>Q328*H328</f>
        <v>0</v>
      </c>
      <c r="S328" s="184">
        <v>0</v>
      </c>
      <c r="T328" s="185">
        <f>S328*H328</f>
        <v>0</v>
      </c>
      <c r="AR328" s="24" t="s">
        <v>131</v>
      </c>
      <c r="AT328" s="24" t="s">
        <v>127</v>
      </c>
      <c r="AU328" s="24" t="s">
        <v>79</v>
      </c>
      <c r="AY328" s="24" t="s">
        <v>125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24" t="s">
        <v>77</v>
      </c>
      <c r="BK328" s="186">
        <f>ROUND(I328*H328,2)</f>
        <v>0</v>
      </c>
      <c r="BL328" s="24" t="s">
        <v>131</v>
      </c>
      <c r="BM328" s="24" t="s">
        <v>448</v>
      </c>
    </row>
    <row r="329" spans="2:65" s="10" customFormat="1" ht="29.85" customHeight="1">
      <c r="B329" s="160"/>
      <c r="D329" s="171" t="s">
        <v>68</v>
      </c>
      <c r="E329" s="172" t="s">
        <v>136</v>
      </c>
      <c r="F329" s="172" t="s">
        <v>449</v>
      </c>
      <c r="I329" s="163"/>
      <c r="J329" s="173">
        <f>BK329</f>
        <v>0</v>
      </c>
      <c r="L329" s="160"/>
      <c r="M329" s="165"/>
      <c r="N329" s="166"/>
      <c r="O329" s="166"/>
      <c r="P329" s="167">
        <f>SUM(P330:P409)</f>
        <v>0</v>
      </c>
      <c r="Q329" s="166"/>
      <c r="R329" s="167">
        <f>SUM(R330:R409)</f>
        <v>29.050125000000001</v>
      </c>
      <c r="S329" s="166"/>
      <c r="T329" s="168">
        <f>SUM(T330:T409)</f>
        <v>0</v>
      </c>
      <c r="AR329" s="161" t="s">
        <v>77</v>
      </c>
      <c r="AT329" s="169" t="s">
        <v>68</v>
      </c>
      <c r="AU329" s="169" t="s">
        <v>77</v>
      </c>
      <c r="AY329" s="161" t="s">
        <v>125</v>
      </c>
      <c r="BK329" s="170">
        <f>SUM(BK330:BK409)</f>
        <v>0</v>
      </c>
    </row>
    <row r="330" spans="2:65" s="1" customFormat="1" ht="22.5" customHeight="1">
      <c r="B330" s="174"/>
      <c r="C330" s="175" t="s">
        <v>450</v>
      </c>
      <c r="D330" s="175" t="s">
        <v>127</v>
      </c>
      <c r="E330" s="176" t="s">
        <v>451</v>
      </c>
      <c r="F330" s="177" t="s">
        <v>452</v>
      </c>
      <c r="G330" s="178" t="s">
        <v>130</v>
      </c>
      <c r="H330" s="179">
        <v>134</v>
      </c>
      <c r="I330" s="180"/>
      <c r="J330" s="181">
        <f>ROUND(I330*H330,2)</f>
        <v>0</v>
      </c>
      <c r="K330" s="177" t="s">
        <v>141</v>
      </c>
      <c r="L330" s="41"/>
      <c r="M330" s="182" t="s">
        <v>5</v>
      </c>
      <c r="N330" s="183" t="s">
        <v>40</v>
      </c>
      <c r="O330" s="42"/>
      <c r="P330" s="184">
        <f>O330*H330</f>
        <v>0</v>
      </c>
      <c r="Q330" s="184">
        <v>0</v>
      </c>
      <c r="R330" s="184">
        <f>Q330*H330</f>
        <v>0</v>
      </c>
      <c r="S330" s="184">
        <v>0</v>
      </c>
      <c r="T330" s="185">
        <f>S330*H330</f>
        <v>0</v>
      </c>
      <c r="AR330" s="24" t="s">
        <v>131</v>
      </c>
      <c r="AT330" s="24" t="s">
        <v>127</v>
      </c>
      <c r="AU330" s="24" t="s">
        <v>79</v>
      </c>
      <c r="AY330" s="24" t="s">
        <v>125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24" t="s">
        <v>77</v>
      </c>
      <c r="BK330" s="186">
        <f>ROUND(I330*H330,2)</f>
        <v>0</v>
      </c>
      <c r="BL330" s="24" t="s">
        <v>131</v>
      </c>
      <c r="BM330" s="24" t="s">
        <v>453</v>
      </c>
    </row>
    <row r="331" spans="2:65" s="1" customFormat="1" ht="22.5" customHeight="1">
      <c r="B331" s="174"/>
      <c r="C331" s="222" t="s">
        <v>316</v>
      </c>
      <c r="D331" s="222" t="s">
        <v>304</v>
      </c>
      <c r="E331" s="223" t="s">
        <v>454</v>
      </c>
      <c r="F331" s="224" t="s">
        <v>455</v>
      </c>
      <c r="G331" s="225" t="s">
        <v>130</v>
      </c>
      <c r="H331" s="226">
        <v>134</v>
      </c>
      <c r="I331" s="227"/>
      <c r="J331" s="228">
        <f>ROUND(I331*H331,2)</f>
        <v>0</v>
      </c>
      <c r="K331" s="224" t="s">
        <v>5</v>
      </c>
      <c r="L331" s="229"/>
      <c r="M331" s="230" t="s">
        <v>5</v>
      </c>
      <c r="N331" s="231" t="s">
        <v>40</v>
      </c>
      <c r="O331" s="42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AR331" s="24" t="s">
        <v>151</v>
      </c>
      <c r="AT331" s="24" t="s">
        <v>304</v>
      </c>
      <c r="AU331" s="24" t="s">
        <v>79</v>
      </c>
      <c r="AY331" s="24" t="s">
        <v>125</v>
      </c>
      <c r="BE331" s="186">
        <f>IF(N331="základní",J331,0)</f>
        <v>0</v>
      </c>
      <c r="BF331" s="186">
        <f>IF(N331="snížená",J331,0)</f>
        <v>0</v>
      </c>
      <c r="BG331" s="186">
        <f>IF(N331="zákl. přenesená",J331,0)</f>
        <v>0</v>
      </c>
      <c r="BH331" s="186">
        <f>IF(N331="sníž. přenesená",J331,0)</f>
        <v>0</v>
      </c>
      <c r="BI331" s="186">
        <f>IF(N331="nulová",J331,0)</f>
        <v>0</v>
      </c>
      <c r="BJ331" s="24" t="s">
        <v>77</v>
      </c>
      <c r="BK331" s="186">
        <f>ROUND(I331*H331,2)</f>
        <v>0</v>
      </c>
      <c r="BL331" s="24" t="s">
        <v>131</v>
      </c>
      <c r="BM331" s="24" t="s">
        <v>456</v>
      </c>
    </row>
    <row r="332" spans="2:65" s="1" customFormat="1" ht="22.5" customHeight="1">
      <c r="B332" s="174"/>
      <c r="C332" s="175" t="s">
        <v>457</v>
      </c>
      <c r="D332" s="175" t="s">
        <v>127</v>
      </c>
      <c r="E332" s="176" t="s">
        <v>458</v>
      </c>
      <c r="F332" s="177" t="s">
        <v>459</v>
      </c>
      <c r="G332" s="178" t="s">
        <v>130</v>
      </c>
      <c r="H332" s="179">
        <v>84</v>
      </c>
      <c r="I332" s="180"/>
      <c r="J332" s="181">
        <f>ROUND(I332*H332,2)</f>
        <v>0</v>
      </c>
      <c r="K332" s="177" t="s">
        <v>141</v>
      </c>
      <c r="L332" s="41"/>
      <c r="M332" s="182" t="s">
        <v>5</v>
      </c>
      <c r="N332" s="183" t="s">
        <v>40</v>
      </c>
      <c r="O332" s="42"/>
      <c r="P332" s="184">
        <f>O332*H332</f>
        <v>0</v>
      </c>
      <c r="Q332" s="184">
        <v>0</v>
      </c>
      <c r="R332" s="184">
        <f>Q332*H332</f>
        <v>0</v>
      </c>
      <c r="S332" s="184">
        <v>0</v>
      </c>
      <c r="T332" s="185">
        <f>S332*H332</f>
        <v>0</v>
      </c>
      <c r="AR332" s="24" t="s">
        <v>131</v>
      </c>
      <c r="AT332" s="24" t="s">
        <v>127</v>
      </c>
      <c r="AU332" s="24" t="s">
        <v>79</v>
      </c>
      <c r="AY332" s="24" t="s">
        <v>125</v>
      </c>
      <c r="BE332" s="186">
        <f>IF(N332="základní",J332,0)</f>
        <v>0</v>
      </c>
      <c r="BF332" s="186">
        <f>IF(N332="snížená",J332,0)</f>
        <v>0</v>
      </c>
      <c r="BG332" s="186">
        <f>IF(N332="zákl. přenesená",J332,0)</f>
        <v>0</v>
      </c>
      <c r="BH332" s="186">
        <f>IF(N332="sníž. přenesená",J332,0)</f>
        <v>0</v>
      </c>
      <c r="BI332" s="186">
        <f>IF(N332="nulová",J332,0)</f>
        <v>0</v>
      </c>
      <c r="BJ332" s="24" t="s">
        <v>77</v>
      </c>
      <c r="BK332" s="186">
        <f>ROUND(I332*H332,2)</f>
        <v>0</v>
      </c>
      <c r="BL332" s="24" t="s">
        <v>131</v>
      </c>
      <c r="BM332" s="24" t="s">
        <v>460</v>
      </c>
    </row>
    <row r="333" spans="2:65" s="12" customFormat="1">
      <c r="B333" s="196"/>
      <c r="D333" s="188" t="s">
        <v>132</v>
      </c>
      <c r="E333" s="197" t="s">
        <v>5</v>
      </c>
      <c r="F333" s="198" t="s">
        <v>461</v>
      </c>
      <c r="H333" s="199">
        <v>84</v>
      </c>
      <c r="I333" s="200"/>
      <c r="L333" s="196"/>
      <c r="M333" s="201"/>
      <c r="N333" s="202"/>
      <c r="O333" s="202"/>
      <c r="P333" s="202"/>
      <c r="Q333" s="202"/>
      <c r="R333" s="202"/>
      <c r="S333" s="202"/>
      <c r="T333" s="203"/>
      <c r="AT333" s="197" t="s">
        <v>132</v>
      </c>
      <c r="AU333" s="197" t="s">
        <v>79</v>
      </c>
      <c r="AV333" s="12" t="s">
        <v>79</v>
      </c>
      <c r="AW333" s="12" t="s">
        <v>33</v>
      </c>
      <c r="AX333" s="12" t="s">
        <v>69</v>
      </c>
      <c r="AY333" s="197" t="s">
        <v>125</v>
      </c>
    </row>
    <row r="334" spans="2:65" s="13" customFormat="1">
      <c r="B334" s="204"/>
      <c r="D334" s="205" t="s">
        <v>132</v>
      </c>
      <c r="E334" s="206" t="s">
        <v>5</v>
      </c>
      <c r="F334" s="207" t="s">
        <v>137</v>
      </c>
      <c r="H334" s="208">
        <v>84</v>
      </c>
      <c r="I334" s="209"/>
      <c r="L334" s="204"/>
      <c r="M334" s="210"/>
      <c r="N334" s="211"/>
      <c r="O334" s="211"/>
      <c r="P334" s="211"/>
      <c r="Q334" s="211"/>
      <c r="R334" s="211"/>
      <c r="S334" s="211"/>
      <c r="T334" s="212"/>
      <c r="AT334" s="213" t="s">
        <v>132</v>
      </c>
      <c r="AU334" s="213" t="s">
        <v>79</v>
      </c>
      <c r="AV334" s="13" t="s">
        <v>131</v>
      </c>
      <c r="AW334" s="13" t="s">
        <v>33</v>
      </c>
      <c r="AX334" s="13" t="s">
        <v>77</v>
      </c>
      <c r="AY334" s="213" t="s">
        <v>125</v>
      </c>
    </row>
    <row r="335" spans="2:65" s="1" customFormat="1" ht="22.5" customHeight="1">
      <c r="B335" s="174"/>
      <c r="C335" s="175" t="s">
        <v>320</v>
      </c>
      <c r="D335" s="175" t="s">
        <v>127</v>
      </c>
      <c r="E335" s="176" t="s">
        <v>462</v>
      </c>
      <c r="F335" s="177" t="s">
        <v>463</v>
      </c>
      <c r="G335" s="178" t="s">
        <v>130</v>
      </c>
      <c r="H335" s="179">
        <v>5208</v>
      </c>
      <c r="I335" s="180"/>
      <c r="J335" s="181">
        <f>ROUND(I335*H335,2)</f>
        <v>0</v>
      </c>
      <c r="K335" s="177" t="s">
        <v>141</v>
      </c>
      <c r="L335" s="41"/>
      <c r="M335" s="182" t="s">
        <v>5</v>
      </c>
      <c r="N335" s="183" t="s">
        <v>40</v>
      </c>
      <c r="O335" s="42"/>
      <c r="P335" s="184">
        <f>O335*H335</f>
        <v>0</v>
      </c>
      <c r="Q335" s="184">
        <v>0</v>
      </c>
      <c r="R335" s="184">
        <f>Q335*H335</f>
        <v>0</v>
      </c>
      <c r="S335" s="184">
        <v>0</v>
      </c>
      <c r="T335" s="185">
        <f>S335*H335</f>
        <v>0</v>
      </c>
      <c r="AR335" s="24" t="s">
        <v>131</v>
      </c>
      <c r="AT335" s="24" t="s">
        <v>127</v>
      </c>
      <c r="AU335" s="24" t="s">
        <v>79</v>
      </c>
      <c r="AY335" s="24" t="s">
        <v>125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24" t="s">
        <v>77</v>
      </c>
      <c r="BK335" s="186">
        <f>ROUND(I335*H335,2)</f>
        <v>0</v>
      </c>
      <c r="BL335" s="24" t="s">
        <v>131</v>
      </c>
      <c r="BM335" s="24" t="s">
        <v>464</v>
      </c>
    </row>
    <row r="336" spans="2:65" s="12" customFormat="1">
      <c r="B336" s="196"/>
      <c r="D336" s="188" t="s">
        <v>132</v>
      </c>
      <c r="E336" s="197" t="s">
        <v>5</v>
      </c>
      <c r="F336" s="198" t="s">
        <v>465</v>
      </c>
      <c r="H336" s="199">
        <v>5208</v>
      </c>
      <c r="I336" s="200"/>
      <c r="L336" s="196"/>
      <c r="M336" s="201"/>
      <c r="N336" s="202"/>
      <c r="O336" s="202"/>
      <c r="P336" s="202"/>
      <c r="Q336" s="202"/>
      <c r="R336" s="202"/>
      <c r="S336" s="202"/>
      <c r="T336" s="203"/>
      <c r="AT336" s="197" t="s">
        <v>132</v>
      </c>
      <c r="AU336" s="197" t="s">
        <v>79</v>
      </c>
      <c r="AV336" s="12" t="s">
        <v>79</v>
      </c>
      <c r="AW336" s="12" t="s">
        <v>33</v>
      </c>
      <c r="AX336" s="12" t="s">
        <v>69</v>
      </c>
      <c r="AY336" s="197" t="s">
        <v>125</v>
      </c>
    </row>
    <row r="337" spans="2:65" s="13" customFormat="1">
      <c r="B337" s="204"/>
      <c r="D337" s="205" t="s">
        <v>132</v>
      </c>
      <c r="E337" s="206" t="s">
        <v>5</v>
      </c>
      <c r="F337" s="207" t="s">
        <v>137</v>
      </c>
      <c r="H337" s="208">
        <v>5208</v>
      </c>
      <c r="I337" s="209"/>
      <c r="L337" s="204"/>
      <c r="M337" s="210"/>
      <c r="N337" s="211"/>
      <c r="O337" s="211"/>
      <c r="P337" s="211"/>
      <c r="Q337" s="211"/>
      <c r="R337" s="211"/>
      <c r="S337" s="211"/>
      <c r="T337" s="212"/>
      <c r="AT337" s="213" t="s">
        <v>132</v>
      </c>
      <c r="AU337" s="213" t="s">
        <v>79</v>
      </c>
      <c r="AV337" s="13" t="s">
        <v>131</v>
      </c>
      <c r="AW337" s="13" t="s">
        <v>33</v>
      </c>
      <c r="AX337" s="13" t="s">
        <v>77</v>
      </c>
      <c r="AY337" s="213" t="s">
        <v>125</v>
      </c>
    </row>
    <row r="338" spans="2:65" s="1" customFormat="1" ht="22.5" customHeight="1">
      <c r="B338" s="174"/>
      <c r="C338" s="175" t="s">
        <v>466</v>
      </c>
      <c r="D338" s="175" t="s">
        <v>127</v>
      </c>
      <c r="E338" s="176" t="s">
        <v>467</v>
      </c>
      <c r="F338" s="177" t="s">
        <v>468</v>
      </c>
      <c r="G338" s="178" t="s">
        <v>130</v>
      </c>
      <c r="H338" s="179">
        <v>16</v>
      </c>
      <c r="I338" s="180"/>
      <c r="J338" s="181">
        <f>ROUND(I338*H338,2)</f>
        <v>0</v>
      </c>
      <c r="K338" s="177" t="s">
        <v>141</v>
      </c>
      <c r="L338" s="41"/>
      <c r="M338" s="182" t="s">
        <v>5</v>
      </c>
      <c r="N338" s="183" t="s">
        <v>40</v>
      </c>
      <c r="O338" s="42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AR338" s="24" t="s">
        <v>131</v>
      </c>
      <c r="AT338" s="24" t="s">
        <v>127</v>
      </c>
      <c r="AU338" s="24" t="s">
        <v>79</v>
      </c>
      <c r="AY338" s="24" t="s">
        <v>125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24" t="s">
        <v>77</v>
      </c>
      <c r="BK338" s="186">
        <f>ROUND(I338*H338,2)</f>
        <v>0</v>
      </c>
      <c r="BL338" s="24" t="s">
        <v>131</v>
      </c>
      <c r="BM338" s="24" t="s">
        <v>469</v>
      </c>
    </row>
    <row r="339" spans="2:65" s="12" customFormat="1">
      <c r="B339" s="196"/>
      <c r="D339" s="188" t="s">
        <v>132</v>
      </c>
      <c r="E339" s="197" t="s">
        <v>5</v>
      </c>
      <c r="F339" s="198" t="s">
        <v>470</v>
      </c>
      <c r="H339" s="199">
        <v>16</v>
      </c>
      <c r="I339" s="200"/>
      <c r="L339" s="196"/>
      <c r="M339" s="201"/>
      <c r="N339" s="202"/>
      <c r="O339" s="202"/>
      <c r="P339" s="202"/>
      <c r="Q339" s="202"/>
      <c r="R339" s="202"/>
      <c r="S339" s="202"/>
      <c r="T339" s="203"/>
      <c r="AT339" s="197" t="s">
        <v>132</v>
      </c>
      <c r="AU339" s="197" t="s">
        <v>79</v>
      </c>
      <c r="AV339" s="12" t="s">
        <v>79</v>
      </c>
      <c r="AW339" s="12" t="s">
        <v>33</v>
      </c>
      <c r="AX339" s="12" t="s">
        <v>69</v>
      </c>
      <c r="AY339" s="197" t="s">
        <v>125</v>
      </c>
    </row>
    <row r="340" spans="2:65" s="13" customFormat="1">
      <c r="B340" s="204"/>
      <c r="D340" s="205" t="s">
        <v>132</v>
      </c>
      <c r="E340" s="206" t="s">
        <v>5</v>
      </c>
      <c r="F340" s="207" t="s">
        <v>137</v>
      </c>
      <c r="H340" s="208">
        <v>16</v>
      </c>
      <c r="I340" s="209"/>
      <c r="L340" s="204"/>
      <c r="M340" s="210"/>
      <c r="N340" s="211"/>
      <c r="O340" s="211"/>
      <c r="P340" s="211"/>
      <c r="Q340" s="211"/>
      <c r="R340" s="211"/>
      <c r="S340" s="211"/>
      <c r="T340" s="212"/>
      <c r="AT340" s="213" t="s">
        <v>132</v>
      </c>
      <c r="AU340" s="213" t="s">
        <v>79</v>
      </c>
      <c r="AV340" s="13" t="s">
        <v>131</v>
      </c>
      <c r="AW340" s="13" t="s">
        <v>33</v>
      </c>
      <c r="AX340" s="13" t="s">
        <v>77</v>
      </c>
      <c r="AY340" s="213" t="s">
        <v>125</v>
      </c>
    </row>
    <row r="341" spans="2:65" s="1" customFormat="1" ht="22.5" customHeight="1">
      <c r="B341" s="174"/>
      <c r="C341" s="222" t="s">
        <v>324</v>
      </c>
      <c r="D341" s="222" t="s">
        <v>304</v>
      </c>
      <c r="E341" s="223" t="s">
        <v>471</v>
      </c>
      <c r="F341" s="224" t="s">
        <v>472</v>
      </c>
      <c r="G341" s="225" t="s">
        <v>130</v>
      </c>
      <c r="H341" s="226">
        <v>16</v>
      </c>
      <c r="I341" s="227"/>
      <c r="J341" s="228">
        <f>ROUND(I341*H341,2)</f>
        <v>0</v>
      </c>
      <c r="K341" s="224" t="s">
        <v>5</v>
      </c>
      <c r="L341" s="229"/>
      <c r="M341" s="230" t="s">
        <v>5</v>
      </c>
      <c r="N341" s="231" t="s">
        <v>40</v>
      </c>
      <c r="O341" s="42"/>
      <c r="P341" s="184">
        <f>O341*H341</f>
        <v>0</v>
      </c>
      <c r="Q341" s="184">
        <v>0</v>
      </c>
      <c r="R341" s="184">
        <f>Q341*H341</f>
        <v>0</v>
      </c>
      <c r="S341" s="184">
        <v>0</v>
      </c>
      <c r="T341" s="185">
        <f>S341*H341</f>
        <v>0</v>
      </c>
      <c r="AR341" s="24" t="s">
        <v>151</v>
      </c>
      <c r="AT341" s="24" t="s">
        <v>304</v>
      </c>
      <c r="AU341" s="24" t="s">
        <v>79</v>
      </c>
      <c r="AY341" s="24" t="s">
        <v>125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24" t="s">
        <v>77</v>
      </c>
      <c r="BK341" s="186">
        <f>ROUND(I341*H341,2)</f>
        <v>0</v>
      </c>
      <c r="BL341" s="24" t="s">
        <v>131</v>
      </c>
      <c r="BM341" s="24" t="s">
        <v>473</v>
      </c>
    </row>
    <row r="342" spans="2:65" s="1" customFormat="1" ht="22.5" customHeight="1">
      <c r="B342" s="174"/>
      <c r="C342" s="175" t="s">
        <v>474</v>
      </c>
      <c r="D342" s="175" t="s">
        <v>127</v>
      </c>
      <c r="E342" s="176" t="s">
        <v>475</v>
      </c>
      <c r="F342" s="177" t="s">
        <v>476</v>
      </c>
      <c r="G342" s="178" t="s">
        <v>130</v>
      </c>
      <c r="H342" s="179">
        <v>26</v>
      </c>
      <c r="I342" s="180"/>
      <c r="J342" s="181">
        <f>ROUND(I342*H342,2)</f>
        <v>0</v>
      </c>
      <c r="K342" s="177" t="s">
        <v>5</v>
      </c>
      <c r="L342" s="41"/>
      <c r="M342" s="182" t="s">
        <v>5</v>
      </c>
      <c r="N342" s="183" t="s">
        <v>40</v>
      </c>
      <c r="O342" s="42"/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AR342" s="24" t="s">
        <v>131</v>
      </c>
      <c r="AT342" s="24" t="s">
        <v>127</v>
      </c>
      <c r="AU342" s="24" t="s">
        <v>79</v>
      </c>
      <c r="AY342" s="24" t="s">
        <v>125</v>
      </c>
      <c r="BE342" s="186">
        <f>IF(N342="základní",J342,0)</f>
        <v>0</v>
      </c>
      <c r="BF342" s="186">
        <f>IF(N342="snížená",J342,0)</f>
        <v>0</v>
      </c>
      <c r="BG342" s="186">
        <f>IF(N342="zákl. přenesená",J342,0)</f>
        <v>0</v>
      </c>
      <c r="BH342" s="186">
        <f>IF(N342="sníž. přenesená",J342,0)</f>
        <v>0</v>
      </c>
      <c r="BI342" s="186">
        <f>IF(N342="nulová",J342,0)</f>
        <v>0</v>
      </c>
      <c r="BJ342" s="24" t="s">
        <v>77</v>
      </c>
      <c r="BK342" s="186">
        <f>ROUND(I342*H342,2)</f>
        <v>0</v>
      </c>
      <c r="BL342" s="24" t="s">
        <v>131</v>
      </c>
      <c r="BM342" s="24" t="s">
        <v>477</v>
      </c>
    </row>
    <row r="343" spans="2:65" s="12" customFormat="1">
      <c r="B343" s="196"/>
      <c r="D343" s="188" t="s">
        <v>132</v>
      </c>
      <c r="E343" s="197" t="s">
        <v>5</v>
      </c>
      <c r="F343" s="198" t="s">
        <v>478</v>
      </c>
      <c r="H343" s="199">
        <v>16</v>
      </c>
      <c r="I343" s="200"/>
      <c r="L343" s="196"/>
      <c r="M343" s="201"/>
      <c r="N343" s="202"/>
      <c r="O343" s="202"/>
      <c r="P343" s="202"/>
      <c r="Q343" s="202"/>
      <c r="R343" s="202"/>
      <c r="S343" s="202"/>
      <c r="T343" s="203"/>
      <c r="AT343" s="197" t="s">
        <v>132</v>
      </c>
      <c r="AU343" s="197" t="s">
        <v>79</v>
      </c>
      <c r="AV343" s="12" t="s">
        <v>79</v>
      </c>
      <c r="AW343" s="12" t="s">
        <v>33</v>
      </c>
      <c r="AX343" s="12" t="s">
        <v>69</v>
      </c>
      <c r="AY343" s="197" t="s">
        <v>125</v>
      </c>
    </row>
    <row r="344" spans="2:65" s="12" customFormat="1">
      <c r="B344" s="196"/>
      <c r="D344" s="188" t="s">
        <v>132</v>
      </c>
      <c r="E344" s="197" t="s">
        <v>5</v>
      </c>
      <c r="F344" s="198" t="s">
        <v>479</v>
      </c>
      <c r="H344" s="199">
        <v>10</v>
      </c>
      <c r="I344" s="200"/>
      <c r="L344" s="196"/>
      <c r="M344" s="201"/>
      <c r="N344" s="202"/>
      <c r="O344" s="202"/>
      <c r="P344" s="202"/>
      <c r="Q344" s="202"/>
      <c r="R344" s="202"/>
      <c r="S344" s="202"/>
      <c r="T344" s="203"/>
      <c r="AT344" s="197" t="s">
        <v>132</v>
      </c>
      <c r="AU344" s="197" t="s">
        <v>79</v>
      </c>
      <c r="AV344" s="12" t="s">
        <v>79</v>
      </c>
      <c r="AW344" s="12" t="s">
        <v>33</v>
      </c>
      <c r="AX344" s="12" t="s">
        <v>69</v>
      </c>
      <c r="AY344" s="197" t="s">
        <v>125</v>
      </c>
    </row>
    <row r="345" spans="2:65" s="13" customFormat="1">
      <c r="B345" s="204"/>
      <c r="D345" s="205" t="s">
        <v>132</v>
      </c>
      <c r="E345" s="206" t="s">
        <v>5</v>
      </c>
      <c r="F345" s="207" t="s">
        <v>137</v>
      </c>
      <c r="H345" s="208">
        <v>26</v>
      </c>
      <c r="I345" s="209"/>
      <c r="L345" s="204"/>
      <c r="M345" s="210"/>
      <c r="N345" s="211"/>
      <c r="O345" s="211"/>
      <c r="P345" s="211"/>
      <c r="Q345" s="211"/>
      <c r="R345" s="211"/>
      <c r="S345" s="211"/>
      <c r="T345" s="212"/>
      <c r="AT345" s="213" t="s">
        <v>132</v>
      </c>
      <c r="AU345" s="213" t="s">
        <v>79</v>
      </c>
      <c r="AV345" s="13" t="s">
        <v>131</v>
      </c>
      <c r="AW345" s="13" t="s">
        <v>33</v>
      </c>
      <c r="AX345" s="13" t="s">
        <v>77</v>
      </c>
      <c r="AY345" s="213" t="s">
        <v>125</v>
      </c>
    </row>
    <row r="346" spans="2:65" s="1" customFormat="1" ht="22.5" customHeight="1">
      <c r="B346" s="174"/>
      <c r="C346" s="222" t="s">
        <v>327</v>
      </c>
      <c r="D346" s="222" t="s">
        <v>304</v>
      </c>
      <c r="E346" s="223" t="s">
        <v>480</v>
      </c>
      <c r="F346" s="224" t="s">
        <v>481</v>
      </c>
      <c r="G346" s="225" t="s">
        <v>130</v>
      </c>
      <c r="H346" s="226">
        <v>26</v>
      </c>
      <c r="I346" s="227"/>
      <c r="J346" s="228">
        <f>ROUND(I346*H346,2)</f>
        <v>0</v>
      </c>
      <c r="K346" s="224" t="s">
        <v>5</v>
      </c>
      <c r="L346" s="229"/>
      <c r="M346" s="230" t="s">
        <v>5</v>
      </c>
      <c r="N346" s="231" t="s">
        <v>40</v>
      </c>
      <c r="O346" s="42"/>
      <c r="P346" s="184">
        <f>O346*H346</f>
        <v>0</v>
      </c>
      <c r="Q346" s="184">
        <v>0</v>
      </c>
      <c r="R346" s="184">
        <f>Q346*H346</f>
        <v>0</v>
      </c>
      <c r="S346" s="184">
        <v>0</v>
      </c>
      <c r="T346" s="185">
        <f>S346*H346</f>
        <v>0</v>
      </c>
      <c r="AR346" s="24" t="s">
        <v>151</v>
      </c>
      <c r="AT346" s="24" t="s">
        <v>304</v>
      </c>
      <c r="AU346" s="24" t="s">
        <v>79</v>
      </c>
      <c r="AY346" s="24" t="s">
        <v>125</v>
      </c>
      <c r="BE346" s="186">
        <f>IF(N346="základní",J346,0)</f>
        <v>0</v>
      </c>
      <c r="BF346" s="186">
        <f>IF(N346="snížená",J346,0)</f>
        <v>0</v>
      </c>
      <c r="BG346" s="186">
        <f>IF(N346="zákl. přenesená",J346,0)</f>
        <v>0</v>
      </c>
      <c r="BH346" s="186">
        <f>IF(N346="sníž. přenesená",J346,0)</f>
        <v>0</v>
      </c>
      <c r="BI346" s="186">
        <f>IF(N346="nulová",J346,0)</f>
        <v>0</v>
      </c>
      <c r="BJ346" s="24" t="s">
        <v>77</v>
      </c>
      <c r="BK346" s="186">
        <f>ROUND(I346*H346,2)</f>
        <v>0</v>
      </c>
      <c r="BL346" s="24" t="s">
        <v>131</v>
      </c>
      <c r="BM346" s="24" t="s">
        <v>482</v>
      </c>
    </row>
    <row r="347" spans="2:65" s="1" customFormat="1" ht="31.5" customHeight="1">
      <c r="B347" s="174"/>
      <c r="C347" s="175" t="s">
        <v>483</v>
      </c>
      <c r="D347" s="175" t="s">
        <v>127</v>
      </c>
      <c r="E347" s="176" t="s">
        <v>484</v>
      </c>
      <c r="F347" s="177" t="s">
        <v>485</v>
      </c>
      <c r="G347" s="178" t="s">
        <v>181</v>
      </c>
      <c r="H347" s="179">
        <v>2301</v>
      </c>
      <c r="I347" s="180"/>
      <c r="J347" s="181">
        <f>ROUND(I347*H347,2)</f>
        <v>0</v>
      </c>
      <c r="K347" s="177" t="s">
        <v>141</v>
      </c>
      <c r="L347" s="41"/>
      <c r="M347" s="182" t="s">
        <v>5</v>
      </c>
      <c r="N347" s="183" t="s">
        <v>40</v>
      </c>
      <c r="O347" s="42"/>
      <c r="P347" s="184">
        <f>O347*H347</f>
        <v>0</v>
      </c>
      <c r="Q347" s="184">
        <v>0</v>
      </c>
      <c r="R347" s="184">
        <f>Q347*H347</f>
        <v>0</v>
      </c>
      <c r="S347" s="184">
        <v>0</v>
      </c>
      <c r="T347" s="185">
        <f>S347*H347</f>
        <v>0</v>
      </c>
      <c r="AR347" s="24" t="s">
        <v>131</v>
      </c>
      <c r="AT347" s="24" t="s">
        <v>127</v>
      </c>
      <c r="AU347" s="24" t="s">
        <v>79</v>
      </c>
      <c r="AY347" s="24" t="s">
        <v>125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24" t="s">
        <v>77</v>
      </c>
      <c r="BK347" s="186">
        <f>ROUND(I347*H347,2)</f>
        <v>0</v>
      </c>
      <c r="BL347" s="24" t="s">
        <v>131</v>
      </c>
      <c r="BM347" s="24" t="s">
        <v>486</v>
      </c>
    </row>
    <row r="348" spans="2:65" s="12" customFormat="1">
      <c r="B348" s="196"/>
      <c r="D348" s="188" t="s">
        <v>132</v>
      </c>
      <c r="E348" s="197" t="s">
        <v>5</v>
      </c>
      <c r="F348" s="198" t="s">
        <v>487</v>
      </c>
      <c r="H348" s="199">
        <v>2301</v>
      </c>
      <c r="I348" s="200"/>
      <c r="L348" s="196"/>
      <c r="M348" s="201"/>
      <c r="N348" s="202"/>
      <c r="O348" s="202"/>
      <c r="P348" s="202"/>
      <c r="Q348" s="202"/>
      <c r="R348" s="202"/>
      <c r="S348" s="202"/>
      <c r="T348" s="203"/>
      <c r="AT348" s="197" t="s">
        <v>132</v>
      </c>
      <c r="AU348" s="197" t="s">
        <v>79</v>
      </c>
      <c r="AV348" s="12" t="s">
        <v>79</v>
      </c>
      <c r="AW348" s="12" t="s">
        <v>33</v>
      </c>
      <c r="AX348" s="12" t="s">
        <v>69</v>
      </c>
      <c r="AY348" s="197" t="s">
        <v>125</v>
      </c>
    </row>
    <row r="349" spans="2:65" s="13" customFormat="1">
      <c r="B349" s="204"/>
      <c r="D349" s="205" t="s">
        <v>132</v>
      </c>
      <c r="E349" s="206" t="s">
        <v>5</v>
      </c>
      <c r="F349" s="207" t="s">
        <v>137</v>
      </c>
      <c r="H349" s="208">
        <v>2301</v>
      </c>
      <c r="I349" s="209"/>
      <c r="L349" s="204"/>
      <c r="M349" s="210"/>
      <c r="N349" s="211"/>
      <c r="O349" s="211"/>
      <c r="P349" s="211"/>
      <c r="Q349" s="211"/>
      <c r="R349" s="211"/>
      <c r="S349" s="211"/>
      <c r="T349" s="212"/>
      <c r="AT349" s="213" t="s">
        <v>132</v>
      </c>
      <c r="AU349" s="213" t="s">
        <v>79</v>
      </c>
      <c r="AV349" s="13" t="s">
        <v>131</v>
      </c>
      <c r="AW349" s="13" t="s">
        <v>33</v>
      </c>
      <c r="AX349" s="13" t="s">
        <v>77</v>
      </c>
      <c r="AY349" s="213" t="s">
        <v>125</v>
      </c>
    </row>
    <row r="350" spans="2:65" s="1" customFormat="1" ht="22.5" customHeight="1">
      <c r="B350" s="174"/>
      <c r="C350" s="222" t="s">
        <v>339</v>
      </c>
      <c r="D350" s="222" t="s">
        <v>304</v>
      </c>
      <c r="E350" s="223" t="s">
        <v>488</v>
      </c>
      <c r="F350" s="224" t="s">
        <v>489</v>
      </c>
      <c r="G350" s="225" t="s">
        <v>130</v>
      </c>
      <c r="H350" s="226">
        <v>4694.04</v>
      </c>
      <c r="I350" s="227"/>
      <c r="J350" s="228">
        <f>ROUND(I350*H350,2)</f>
        <v>0</v>
      </c>
      <c r="K350" s="224" t="s">
        <v>141</v>
      </c>
      <c r="L350" s="229"/>
      <c r="M350" s="230" t="s">
        <v>5</v>
      </c>
      <c r="N350" s="231" t="s">
        <v>40</v>
      </c>
      <c r="O350" s="42"/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AR350" s="24" t="s">
        <v>151</v>
      </c>
      <c r="AT350" s="24" t="s">
        <v>304</v>
      </c>
      <c r="AU350" s="24" t="s">
        <v>79</v>
      </c>
      <c r="AY350" s="24" t="s">
        <v>125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24" t="s">
        <v>77</v>
      </c>
      <c r="BK350" s="186">
        <f>ROUND(I350*H350,2)</f>
        <v>0</v>
      </c>
      <c r="BL350" s="24" t="s">
        <v>131</v>
      </c>
      <c r="BM350" s="24" t="s">
        <v>490</v>
      </c>
    </row>
    <row r="351" spans="2:65" s="1" customFormat="1" ht="22.5" customHeight="1">
      <c r="B351" s="174"/>
      <c r="C351" s="175" t="s">
        <v>491</v>
      </c>
      <c r="D351" s="175" t="s">
        <v>127</v>
      </c>
      <c r="E351" s="176" t="s">
        <v>492</v>
      </c>
      <c r="F351" s="177" t="s">
        <v>493</v>
      </c>
      <c r="G351" s="178" t="s">
        <v>181</v>
      </c>
      <c r="H351" s="179">
        <v>2301</v>
      </c>
      <c r="I351" s="180"/>
      <c r="J351" s="181">
        <f>ROUND(I351*H351,2)</f>
        <v>0</v>
      </c>
      <c r="K351" s="177" t="s">
        <v>141</v>
      </c>
      <c r="L351" s="41"/>
      <c r="M351" s="182" t="s">
        <v>5</v>
      </c>
      <c r="N351" s="183" t="s">
        <v>40</v>
      </c>
      <c r="O351" s="42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AR351" s="24" t="s">
        <v>131</v>
      </c>
      <c r="AT351" s="24" t="s">
        <v>127</v>
      </c>
      <c r="AU351" s="24" t="s">
        <v>79</v>
      </c>
      <c r="AY351" s="24" t="s">
        <v>125</v>
      </c>
      <c r="BE351" s="186">
        <f>IF(N351="základní",J351,0)</f>
        <v>0</v>
      </c>
      <c r="BF351" s="186">
        <f>IF(N351="snížená",J351,0)</f>
        <v>0</v>
      </c>
      <c r="BG351" s="186">
        <f>IF(N351="zákl. přenesená",J351,0)</f>
        <v>0</v>
      </c>
      <c r="BH351" s="186">
        <f>IF(N351="sníž. přenesená",J351,0)</f>
        <v>0</v>
      </c>
      <c r="BI351" s="186">
        <f>IF(N351="nulová",J351,0)</f>
        <v>0</v>
      </c>
      <c r="BJ351" s="24" t="s">
        <v>77</v>
      </c>
      <c r="BK351" s="186">
        <f>ROUND(I351*H351,2)</f>
        <v>0</v>
      </c>
      <c r="BL351" s="24" t="s">
        <v>131</v>
      </c>
      <c r="BM351" s="24" t="s">
        <v>494</v>
      </c>
    </row>
    <row r="352" spans="2:65" s="12" customFormat="1">
      <c r="B352" s="196"/>
      <c r="D352" s="188" t="s">
        <v>132</v>
      </c>
      <c r="E352" s="197" t="s">
        <v>5</v>
      </c>
      <c r="F352" s="198" t="s">
        <v>487</v>
      </c>
      <c r="H352" s="199">
        <v>2301</v>
      </c>
      <c r="I352" s="200"/>
      <c r="L352" s="196"/>
      <c r="M352" s="201"/>
      <c r="N352" s="202"/>
      <c r="O352" s="202"/>
      <c r="P352" s="202"/>
      <c r="Q352" s="202"/>
      <c r="R352" s="202"/>
      <c r="S352" s="202"/>
      <c r="T352" s="203"/>
      <c r="AT352" s="197" t="s">
        <v>132</v>
      </c>
      <c r="AU352" s="197" t="s">
        <v>79</v>
      </c>
      <c r="AV352" s="12" t="s">
        <v>79</v>
      </c>
      <c r="AW352" s="12" t="s">
        <v>33</v>
      </c>
      <c r="AX352" s="12" t="s">
        <v>69</v>
      </c>
      <c r="AY352" s="197" t="s">
        <v>125</v>
      </c>
    </row>
    <row r="353" spans="2:65" s="13" customFormat="1">
      <c r="B353" s="204"/>
      <c r="D353" s="205" t="s">
        <v>132</v>
      </c>
      <c r="E353" s="206" t="s">
        <v>5</v>
      </c>
      <c r="F353" s="207" t="s">
        <v>137</v>
      </c>
      <c r="H353" s="208">
        <v>2301</v>
      </c>
      <c r="I353" s="209"/>
      <c r="L353" s="204"/>
      <c r="M353" s="210"/>
      <c r="N353" s="211"/>
      <c r="O353" s="211"/>
      <c r="P353" s="211"/>
      <c r="Q353" s="211"/>
      <c r="R353" s="211"/>
      <c r="S353" s="211"/>
      <c r="T353" s="212"/>
      <c r="AT353" s="213" t="s">
        <v>132</v>
      </c>
      <c r="AU353" s="213" t="s">
        <v>79</v>
      </c>
      <c r="AV353" s="13" t="s">
        <v>131</v>
      </c>
      <c r="AW353" s="13" t="s">
        <v>33</v>
      </c>
      <c r="AX353" s="13" t="s">
        <v>77</v>
      </c>
      <c r="AY353" s="213" t="s">
        <v>125</v>
      </c>
    </row>
    <row r="354" spans="2:65" s="1" customFormat="1" ht="22.5" customHeight="1">
      <c r="B354" s="174"/>
      <c r="C354" s="222" t="s">
        <v>342</v>
      </c>
      <c r="D354" s="222" t="s">
        <v>304</v>
      </c>
      <c r="E354" s="223" t="s">
        <v>495</v>
      </c>
      <c r="F354" s="224" t="s">
        <v>496</v>
      </c>
      <c r="G354" s="225" t="s">
        <v>181</v>
      </c>
      <c r="H354" s="226">
        <v>2091.6089999999999</v>
      </c>
      <c r="I354" s="227"/>
      <c r="J354" s="228">
        <f>ROUND(I354*H354,2)</f>
        <v>0</v>
      </c>
      <c r="K354" s="224" t="s">
        <v>141</v>
      </c>
      <c r="L354" s="229"/>
      <c r="M354" s="230" t="s">
        <v>5</v>
      </c>
      <c r="N354" s="231" t="s">
        <v>40</v>
      </c>
      <c r="O354" s="42"/>
      <c r="P354" s="184">
        <f>O354*H354</f>
        <v>0</v>
      </c>
      <c r="Q354" s="184">
        <v>0</v>
      </c>
      <c r="R354" s="184">
        <f>Q354*H354</f>
        <v>0</v>
      </c>
      <c r="S354" s="184">
        <v>0</v>
      </c>
      <c r="T354" s="185">
        <f>S354*H354</f>
        <v>0</v>
      </c>
      <c r="AR354" s="24" t="s">
        <v>151</v>
      </c>
      <c r="AT354" s="24" t="s">
        <v>304</v>
      </c>
      <c r="AU354" s="24" t="s">
        <v>79</v>
      </c>
      <c r="AY354" s="24" t="s">
        <v>125</v>
      </c>
      <c r="BE354" s="186">
        <f>IF(N354="základní",J354,0)</f>
        <v>0</v>
      </c>
      <c r="BF354" s="186">
        <f>IF(N354="snížená",J354,0)</f>
        <v>0</v>
      </c>
      <c r="BG354" s="186">
        <f>IF(N354="zákl. přenesená",J354,0)</f>
        <v>0</v>
      </c>
      <c r="BH354" s="186">
        <f>IF(N354="sníž. přenesená",J354,0)</f>
        <v>0</v>
      </c>
      <c r="BI354" s="186">
        <f>IF(N354="nulová",J354,0)</f>
        <v>0</v>
      </c>
      <c r="BJ354" s="24" t="s">
        <v>77</v>
      </c>
      <c r="BK354" s="186">
        <f>ROUND(I354*H354,2)</f>
        <v>0</v>
      </c>
      <c r="BL354" s="24" t="s">
        <v>131</v>
      </c>
      <c r="BM354" s="24" t="s">
        <v>497</v>
      </c>
    </row>
    <row r="355" spans="2:65" s="1" customFormat="1" ht="22.5" customHeight="1">
      <c r="B355" s="174"/>
      <c r="C355" s="222" t="s">
        <v>498</v>
      </c>
      <c r="D355" s="222" t="s">
        <v>304</v>
      </c>
      <c r="E355" s="223" t="s">
        <v>499</v>
      </c>
      <c r="F355" s="224" t="s">
        <v>500</v>
      </c>
      <c r="G355" s="225" t="s">
        <v>181</v>
      </c>
      <c r="H355" s="226">
        <v>162.68100000000001</v>
      </c>
      <c r="I355" s="227"/>
      <c r="J355" s="228">
        <f>ROUND(I355*H355,2)</f>
        <v>0</v>
      </c>
      <c r="K355" s="224" t="s">
        <v>141</v>
      </c>
      <c r="L355" s="229"/>
      <c r="M355" s="230" t="s">
        <v>5</v>
      </c>
      <c r="N355" s="231" t="s">
        <v>40</v>
      </c>
      <c r="O355" s="42"/>
      <c r="P355" s="184">
        <f>O355*H355</f>
        <v>0</v>
      </c>
      <c r="Q355" s="184">
        <v>0.125</v>
      </c>
      <c r="R355" s="184">
        <f>Q355*H355</f>
        <v>20.335125000000001</v>
      </c>
      <c r="S355" s="184">
        <v>0</v>
      </c>
      <c r="T355" s="185">
        <f>S355*H355</f>
        <v>0</v>
      </c>
      <c r="AR355" s="24" t="s">
        <v>151</v>
      </c>
      <c r="AT355" s="24" t="s">
        <v>304</v>
      </c>
      <c r="AU355" s="24" t="s">
        <v>79</v>
      </c>
      <c r="AY355" s="24" t="s">
        <v>125</v>
      </c>
      <c r="BE355" s="186">
        <f>IF(N355="základní",J355,0)</f>
        <v>0</v>
      </c>
      <c r="BF355" s="186">
        <f>IF(N355="snížená",J355,0)</f>
        <v>0</v>
      </c>
      <c r="BG355" s="186">
        <f>IF(N355="zákl. přenesená",J355,0)</f>
        <v>0</v>
      </c>
      <c r="BH355" s="186">
        <f>IF(N355="sníž. přenesená",J355,0)</f>
        <v>0</v>
      </c>
      <c r="BI355" s="186">
        <f>IF(N355="nulová",J355,0)</f>
        <v>0</v>
      </c>
      <c r="BJ355" s="24" t="s">
        <v>77</v>
      </c>
      <c r="BK355" s="186">
        <f>ROUND(I355*H355,2)</f>
        <v>0</v>
      </c>
      <c r="BL355" s="24" t="s">
        <v>131</v>
      </c>
      <c r="BM355" s="24" t="s">
        <v>501</v>
      </c>
    </row>
    <row r="356" spans="2:65" s="12" customFormat="1">
      <c r="B356" s="196"/>
      <c r="D356" s="205" t="s">
        <v>132</v>
      </c>
      <c r="E356" s="235" t="s">
        <v>5</v>
      </c>
      <c r="F356" s="236" t="s">
        <v>502</v>
      </c>
      <c r="H356" s="237">
        <v>162.68100000000001</v>
      </c>
      <c r="I356" s="200"/>
      <c r="L356" s="196"/>
      <c r="M356" s="201"/>
      <c r="N356" s="202"/>
      <c r="O356" s="202"/>
      <c r="P356" s="202"/>
      <c r="Q356" s="202"/>
      <c r="R356" s="202"/>
      <c r="S356" s="202"/>
      <c r="T356" s="203"/>
      <c r="AT356" s="197" t="s">
        <v>132</v>
      </c>
      <c r="AU356" s="197" t="s">
        <v>79</v>
      </c>
      <c r="AV356" s="12" t="s">
        <v>79</v>
      </c>
      <c r="AW356" s="12" t="s">
        <v>33</v>
      </c>
      <c r="AX356" s="12" t="s">
        <v>77</v>
      </c>
      <c r="AY356" s="197" t="s">
        <v>125</v>
      </c>
    </row>
    <row r="357" spans="2:65" s="1" customFormat="1" ht="22.5" customHeight="1">
      <c r="B357" s="174"/>
      <c r="C357" s="222" t="s">
        <v>347</v>
      </c>
      <c r="D357" s="222" t="s">
        <v>304</v>
      </c>
      <c r="E357" s="223" t="s">
        <v>503</v>
      </c>
      <c r="F357" s="224" t="s">
        <v>504</v>
      </c>
      <c r="G357" s="225" t="s">
        <v>181</v>
      </c>
      <c r="H357" s="226">
        <v>46.48</v>
      </c>
      <c r="I357" s="227"/>
      <c r="J357" s="228">
        <f>ROUND(I357*H357,2)</f>
        <v>0</v>
      </c>
      <c r="K357" s="224" t="s">
        <v>141</v>
      </c>
      <c r="L357" s="229"/>
      <c r="M357" s="230" t="s">
        <v>5</v>
      </c>
      <c r="N357" s="231" t="s">
        <v>40</v>
      </c>
      <c r="O357" s="42"/>
      <c r="P357" s="184">
        <f>O357*H357</f>
        <v>0</v>
      </c>
      <c r="Q357" s="184">
        <v>0.125</v>
      </c>
      <c r="R357" s="184">
        <f>Q357*H357</f>
        <v>5.81</v>
      </c>
      <c r="S357" s="184">
        <v>0</v>
      </c>
      <c r="T357" s="185">
        <f>S357*H357</f>
        <v>0</v>
      </c>
      <c r="AR357" s="24" t="s">
        <v>151</v>
      </c>
      <c r="AT357" s="24" t="s">
        <v>304</v>
      </c>
      <c r="AU357" s="24" t="s">
        <v>79</v>
      </c>
      <c r="AY357" s="24" t="s">
        <v>125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24" t="s">
        <v>77</v>
      </c>
      <c r="BK357" s="186">
        <f>ROUND(I357*H357,2)</f>
        <v>0</v>
      </c>
      <c r="BL357" s="24" t="s">
        <v>131</v>
      </c>
      <c r="BM357" s="24" t="s">
        <v>505</v>
      </c>
    </row>
    <row r="358" spans="2:65" s="12" customFormat="1">
      <c r="B358" s="196"/>
      <c r="D358" s="205" t="s">
        <v>132</v>
      </c>
      <c r="E358" s="235" t="s">
        <v>5</v>
      </c>
      <c r="F358" s="236" t="s">
        <v>506</v>
      </c>
      <c r="H358" s="237">
        <v>46.48</v>
      </c>
      <c r="I358" s="200"/>
      <c r="L358" s="196"/>
      <c r="M358" s="201"/>
      <c r="N358" s="202"/>
      <c r="O358" s="202"/>
      <c r="P358" s="202"/>
      <c r="Q358" s="202"/>
      <c r="R358" s="202"/>
      <c r="S358" s="202"/>
      <c r="T358" s="203"/>
      <c r="AT358" s="197" t="s">
        <v>132</v>
      </c>
      <c r="AU358" s="197" t="s">
        <v>79</v>
      </c>
      <c r="AV358" s="12" t="s">
        <v>79</v>
      </c>
      <c r="AW358" s="12" t="s">
        <v>33</v>
      </c>
      <c r="AX358" s="12" t="s">
        <v>77</v>
      </c>
      <c r="AY358" s="197" t="s">
        <v>125</v>
      </c>
    </row>
    <row r="359" spans="2:65" s="1" customFormat="1" ht="22.5" customHeight="1">
      <c r="B359" s="174"/>
      <c r="C359" s="222" t="s">
        <v>507</v>
      </c>
      <c r="D359" s="222" t="s">
        <v>304</v>
      </c>
      <c r="E359" s="223" t="s">
        <v>508</v>
      </c>
      <c r="F359" s="224" t="s">
        <v>509</v>
      </c>
      <c r="G359" s="225" t="s">
        <v>181</v>
      </c>
      <c r="H359" s="226">
        <v>23.24</v>
      </c>
      <c r="I359" s="227"/>
      <c r="J359" s="228">
        <f>ROUND(I359*H359,2)</f>
        <v>0</v>
      </c>
      <c r="K359" s="224" t="s">
        <v>141</v>
      </c>
      <c r="L359" s="229"/>
      <c r="M359" s="230" t="s">
        <v>5</v>
      </c>
      <c r="N359" s="231" t="s">
        <v>40</v>
      </c>
      <c r="O359" s="42"/>
      <c r="P359" s="184">
        <f>O359*H359</f>
        <v>0</v>
      </c>
      <c r="Q359" s="184">
        <v>0.125</v>
      </c>
      <c r="R359" s="184">
        <f>Q359*H359</f>
        <v>2.9049999999999998</v>
      </c>
      <c r="S359" s="184">
        <v>0</v>
      </c>
      <c r="T359" s="185">
        <f>S359*H359</f>
        <v>0</v>
      </c>
      <c r="AR359" s="24" t="s">
        <v>151</v>
      </c>
      <c r="AT359" s="24" t="s">
        <v>304</v>
      </c>
      <c r="AU359" s="24" t="s">
        <v>79</v>
      </c>
      <c r="AY359" s="24" t="s">
        <v>125</v>
      </c>
      <c r="BE359" s="186">
        <f>IF(N359="základní",J359,0)</f>
        <v>0</v>
      </c>
      <c r="BF359" s="186">
        <f>IF(N359="snížená",J359,0)</f>
        <v>0</v>
      </c>
      <c r="BG359" s="186">
        <f>IF(N359="zákl. přenesená",J359,0)</f>
        <v>0</v>
      </c>
      <c r="BH359" s="186">
        <f>IF(N359="sníž. přenesená",J359,0)</f>
        <v>0</v>
      </c>
      <c r="BI359" s="186">
        <f>IF(N359="nulová",J359,0)</f>
        <v>0</v>
      </c>
      <c r="BJ359" s="24" t="s">
        <v>77</v>
      </c>
      <c r="BK359" s="186">
        <f>ROUND(I359*H359,2)</f>
        <v>0</v>
      </c>
      <c r="BL359" s="24" t="s">
        <v>131</v>
      </c>
      <c r="BM359" s="24" t="s">
        <v>510</v>
      </c>
    </row>
    <row r="360" spans="2:65" s="12" customFormat="1">
      <c r="B360" s="196"/>
      <c r="D360" s="205" t="s">
        <v>132</v>
      </c>
      <c r="E360" s="235" t="s">
        <v>5</v>
      </c>
      <c r="F360" s="236" t="s">
        <v>511</v>
      </c>
      <c r="H360" s="237">
        <v>23.24</v>
      </c>
      <c r="I360" s="200"/>
      <c r="L360" s="196"/>
      <c r="M360" s="201"/>
      <c r="N360" s="202"/>
      <c r="O360" s="202"/>
      <c r="P360" s="202"/>
      <c r="Q360" s="202"/>
      <c r="R360" s="202"/>
      <c r="S360" s="202"/>
      <c r="T360" s="203"/>
      <c r="AT360" s="197" t="s">
        <v>132</v>
      </c>
      <c r="AU360" s="197" t="s">
        <v>79</v>
      </c>
      <c r="AV360" s="12" t="s">
        <v>79</v>
      </c>
      <c r="AW360" s="12" t="s">
        <v>33</v>
      </c>
      <c r="AX360" s="12" t="s">
        <v>77</v>
      </c>
      <c r="AY360" s="197" t="s">
        <v>125</v>
      </c>
    </row>
    <row r="361" spans="2:65" s="1" customFormat="1" ht="22.5" customHeight="1">
      <c r="B361" s="174"/>
      <c r="C361" s="175" t="s">
        <v>351</v>
      </c>
      <c r="D361" s="175" t="s">
        <v>127</v>
      </c>
      <c r="E361" s="176" t="s">
        <v>512</v>
      </c>
      <c r="F361" s="177" t="s">
        <v>513</v>
      </c>
      <c r="G361" s="178" t="s">
        <v>181</v>
      </c>
      <c r="H361" s="179">
        <v>221</v>
      </c>
      <c r="I361" s="180"/>
      <c r="J361" s="181">
        <f>ROUND(I361*H361,2)</f>
        <v>0</v>
      </c>
      <c r="K361" s="177" t="s">
        <v>141</v>
      </c>
      <c r="L361" s="41"/>
      <c r="M361" s="182" t="s">
        <v>5</v>
      </c>
      <c r="N361" s="183" t="s">
        <v>40</v>
      </c>
      <c r="O361" s="42"/>
      <c r="P361" s="184">
        <f>O361*H361</f>
        <v>0</v>
      </c>
      <c r="Q361" s="184">
        <v>0</v>
      </c>
      <c r="R361" s="184">
        <f>Q361*H361</f>
        <v>0</v>
      </c>
      <c r="S361" s="184">
        <v>0</v>
      </c>
      <c r="T361" s="185">
        <f>S361*H361</f>
        <v>0</v>
      </c>
      <c r="AR361" s="24" t="s">
        <v>131</v>
      </c>
      <c r="AT361" s="24" t="s">
        <v>127</v>
      </c>
      <c r="AU361" s="24" t="s">
        <v>79</v>
      </c>
      <c r="AY361" s="24" t="s">
        <v>125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24" t="s">
        <v>77</v>
      </c>
      <c r="BK361" s="186">
        <f>ROUND(I361*H361,2)</f>
        <v>0</v>
      </c>
      <c r="BL361" s="24" t="s">
        <v>131</v>
      </c>
      <c r="BM361" s="24" t="s">
        <v>514</v>
      </c>
    </row>
    <row r="362" spans="2:65" s="12" customFormat="1">
      <c r="B362" s="196"/>
      <c r="D362" s="188" t="s">
        <v>132</v>
      </c>
      <c r="E362" s="197" t="s">
        <v>5</v>
      </c>
      <c r="F362" s="198" t="s">
        <v>515</v>
      </c>
      <c r="H362" s="199">
        <v>221</v>
      </c>
      <c r="I362" s="200"/>
      <c r="L362" s="196"/>
      <c r="M362" s="201"/>
      <c r="N362" s="202"/>
      <c r="O362" s="202"/>
      <c r="P362" s="202"/>
      <c r="Q362" s="202"/>
      <c r="R362" s="202"/>
      <c r="S362" s="202"/>
      <c r="T362" s="203"/>
      <c r="AT362" s="197" t="s">
        <v>132</v>
      </c>
      <c r="AU362" s="197" t="s">
        <v>79</v>
      </c>
      <c r="AV362" s="12" t="s">
        <v>79</v>
      </c>
      <c r="AW362" s="12" t="s">
        <v>33</v>
      </c>
      <c r="AX362" s="12" t="s">
        <v>69</v>
      </c>
      <c r="AY362" s="197" t="s">
        <v>125</v>
      </c>
    </row>
    <row r="363" spans="2:65" s="13" customFormat="1">
      <c r="B363" s="204"/>
      <c r="D363" s="205" t="s">
        <v>132</v>
      </c>
      <c r="E363" s="206" t="s">
        <v>5</v>
      </c>
      <c r="F363" s="207" t="s">
        <v>137</v>
      </c>
      <c r="H363" s="208">
        <v>221</v>
      </c>
      <c r="I363" s="209"/>
      <c r="L363" s="204"/>
      <c r="M363" s="210"/>
      <c r="N363" s="211"/>
      <c r="O363" s="211"/>
      <c r="P363" s="211"/>
      <c r="Q363" s="211"/>
      <c r="R363" s="211"/>
      <c r="S363" s="211"/>
      <c r="T363" s="212"/>
      <c r="AT363" s="213" t="s">
        <v>132</v>
      </c>
      <c r="AU363" s="213" t="s">
        <v>79</v>
      </c>
      <c r="AV363" s="13" t="s">
        <v>131</v>
      </c>
      <c r="AW363" s="13" t="s">
        <v>33</v>
      </c>
      <c r="AX363" s="13" t="s">
        <v>77</v>
      </c>
      <c r="AY363" s="213" t="s">
        <v>125</v>
      </c>
    </row>
    <row r="364" spans="2:65" s="1" customFormat="1" ht="22.5" customHeight="1">
      <c r="B364" s="174"/>
      <c r="C364" s="222" t="s">
        <v>516</v>
      </c>
      <c r="D364" s="222" t="s">
        <v>304</v>
      </c>
      <c r="E364" s="223" t="s">
        <v>517</v>
      </c>
      <c r="F364" s="224" t="s">
        <v>518</v>
      </c>
      <c r="G364" s="225" t="s">
        <v>181</v>
      </c>
      <c r="H364" s="226">
        <v>223.21</v>
      </c>
      <c r="I364" s="227"/>
      <c r="J364" s="228">
        <f>ROUND(I364*H364,2)</f>
        <v>0</v>
      </c>
      <c r="K364" s="224" t="s">
        <v>141</v>
      </c>
      <c r="L364" s="229"/>
      <c r="M364" s="230" t="s">
        <v>5</v>
      </c>
      <c r="N364" s="231" t="s">
        <v>40</v>
      </c>
      <c r="O364" s="42"/>
      <c r="P364" s="184">
        <f>O364*H364</f>
        <v>0</v>
      </c>
      <c r="Q364" s="184">
        <v>0</v>
      </c>
      <c r="R364" s="184">
        <f>Q364*H364</f>
        <v>0</v>
      </c>
      <c r="S364" s="184">
        <v>0</v>
      </c>
      <c r="T364" s="185">
        <f>S364*H364</f>
        <v>0</v>
      </c>
      <c r="AR364" s="24" t="s">
        <v>151</v>
      </c>
      <c r="AT364" s="24" t="s">
        <v>304</v>
      </c>
      <c r="AU364" s="24" t="s">
        <v>79</v>
      </c>
      <c r="AY364" s="24" t="s">
        <v>125</v>
      </c>
      <c r="BE364" s="186">
        <f>IF(N364="základní",J364,0)</f>
        <v>0</v>
      </c>
      <c r="BF364" s="186">
        <f>IF(N364="snížená",J364,0)</f>
        <v>0</v>
      </c>
      <c r="BG364" s="186">
        <f>IF(N364="zákl. přenesená",J364,0)</f>
        <v>0</v>
      </c>
      <c r="BH364" s="186">
        <f>IF(N364="sníž. přenesená",J364,0)</f>
        <v>0</v>
      </c>
      <c r="BI364" s="186">
        <f>IF(N364="nulová",J364,0)</f>
        <v>0</v>
      </c>
      <c r="BJ364" s="24" t="s">
        <v>77</v>
      </c>
      <c r="BK364" s="186">
        <f>ROUND(I364*H364,2)</f>
        <v>0</v>
      </c>
      <c r="BL364" s="24" t="s">
        <v>131</v>
      </c>
      <c r="BM364" s="24" t="s">
        <v>519</v>
      </c>
    </row>
    <row r="365" spans="2:65" s="1" customFormat="1" ht="22.5" customHeight="1">
      <c r="B365" s="174"/>
      <c r="C365" s="175" t="s">
        <v>357</v>
      </c>
      <c r="D365" s="175" t="s">
        <v>127</v>
      </c>
      <c r="E365" s="176" t="s">
        <v>520</v>
      </c>
      <c r="F365" s="177" t="s">
        <v>521</v>
      </c>
      <c r="G365" s="178" t="s">
        <v>181</v>
      </c>
      <c r="H365" s="179">
        <v>1108</v>
      </c>
      <c r="I365" s="180"/>
      <c r="J365" s="181">
        <f>ROUND(I365*H365,2)</f>
        <v>0</v>
      </c>
      <c r="K365" s="177" t="s">
        <v>141</v>
      </c>
      <c r="L365" s="41"/>
      <c r="M365" s="182" t="s">
        <v>5</v>
      </c>
      <c r="N365" s="183" t="s">
        <v>40</v>
      </c>
      <c r="O365" s="42"/>
      <c r="P365" s="184">
        <f>O365*H365</f>
        <v>0</v>
      </c>
      <c r="Q365" s="184">
        <v>0</v>
      </c>
      <c r="R365" s="184">
        <f>Q365*H365</f>
        <v>0</v>
      </c>
      <c r="S365" s="184">
        <v>0</v>
      </c>
      <c r="T365" s="185">
        <f>S365*H365</f>
        <v>0</v>
      </c>
      <c r="AR365" s="24" t="s">
        <v>131</v>
      </c>
      <c r="AT365" s="24" t="s">
        <v>127</v>
      </c>
      <c r="AU365" s="24" t="s">
        <v>79</v>
      </c>
      <c r="AY365" s="24" t="s">
        <v>125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24" t="s">
        <v>77</v>
      </c>
      <c r="BK365" s="186">
        <f>ROUND(I365*H365,2)</f>
        <v>0</v>
      </c>
      <c r="BL365" s="24" t="s">
        <v>131</v>
      </c>
      <c r="BM365" s="24" t="s">
        <v>522</v>
      </c>
    </row>
    <row r="366" spans="2:65" s="12" customFormat="1">
      <c r="B366" s="196"/>
      <c r="D366" s="188" t="s">
        <v>132</v>
      </c>
      <c r="E366" s="197" t="s">
        <v>5</v>
      </c>
      <c r="F366" s="198" t="s">
        <v>523</v>
      </c>
      <c r="H366" s="199">
        <v>1108</v>
      </c>
      <c r="I366" s="200"/>
      <c r="L366" s="196"/>
      <c r="M366" s="201"/>
      <c r="N366" s="202"/>
      <c r="O366" s="202"/>
      <c r="P366" s="202"/>
      <c r="Q366" s="202"/>
      <c r="R366" s="202"/>
      <c r="S366" s="202"/>
      <c r="T366" s="203"/>
      <c r="AT366" s="197" t="s">
        <v>132</v>
      </c>
      <c r="AU366" s="197" t="s">
        <v>79</v>
      </c>
      <c r="AV366" s="12" t="s">
        <v>79</v>
      </c>
      <c r="AW366" s="12" t="s">
        <v>33</v>
      </c>
      <c r="AX366" s="12" t="s">
        <v>69</v>
      </c>
      <c r="AY366" s="197" t="s">
        <v>125</v>
      </c>
    </row>
    <row r="367" spans="2:65" s="13" customFormat="1">
      <c r="B367" s="204"/>
      <c r="D367" s="205" t="s">
        <v>132</v>
      </c>
      <c r="E367" s="206" t="s">
        <v>5</v>
      </c>
      <c r="F367" s="207" t="s">
        <v>137</v>
      </c>
      <c r="H367" s="208">
        <v>1108</v>
      </c>
      <c r="I367" s="209"/>
      <c r="L367" s="204"/>
      <c r="M367" s="210"/>
      <c r="N367" s="211"/>
      <c r="O367" s="211"/>
      <c r="P367" s="211"/>
      <c r="Q367" s="211"/>
      <c r="R367" s="211"/>
      <c r="S367" s="211"/>
      <c r="T367" s="212"/>
      <c r="AT367" s="213" t="s">
        <v>132</v>
      </c>
      <c r="AU367" s="213" t="s">
        <v>79</v>
      </c>
      <c r="AV367" s="13" t="s">
        <v>131</v>
      </c>
      <c r="AW367" s="13" t="s">
        <v>33</v>
      </c>
      <c r="AX367" s="13" t="s">
        <v>77</v>
      </c>
      <c r="AY367" s="213" t="s">
        <v>125</v>
      </c>
    </row>
    <row r="368" spans="2:65" s="1" customFormat="1" ht="22.5" customHeight="1">
      <c r="B368" s="174"/>
      <c r="C368" s="222" t="s">
        <v>524</v>
      </c>
      <c r="D368" s="222" t="s">
        <v>304</v>
      </c>
      <c r="E368" s="223" t="s">
        <v>525</v>
      </c>
      <c r="F368" s="224" t="s">
        <v>526</v>
      </c>
      <c r="G368" s="225" t="s">
        <v>130</v>
      </c>
      <c r="H368" s="226">
        <v>1119.08</v>
      </c>
      <c r="I368" s="227"/>
      <c r="J368" s="228">
        <f>ROUND(I368*H368,2)</f>
        <v>0</v>
      </c>
      <c r="K368" s="224" t="s">
        <v>141</v>
      </c>
      <c r="L368" s="229"/>
      <c r="M368" s="230" t="s">
        <v>5</v>
      </c>
      <c r="N368" s="231" t="s">
        <v>40</v>
      </c>
      <c r="O368" s="42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AR368" s="24" t="s">
        <v>151</v>
      </c>
      <c r="AT368" s="24" t="s">
        <v>304</v>
      </c>
      <c r="AU368" s="24" t="s">
        <v>79</v>
      </c>
      <c r="AY368" s="24" t="s">
        <v>125</v>
      </c>
      <c r="BE368" s="186">
        <f>IF(N368="základní",J368,0)</f>
        <v>0</v>
      </c>
      <c r="BF368" s="186">
        <f>IF(N368="snížená",J368,0)</f>
        <v>0</v>
      </c>
      <c r="BG368" s="186">
        <f>IF(N368="zákl. přenesená",J368,0)</f>
        <v>0</v>
      </c>
      <c r="BH368" s="186">
        <f>IF(N368="sníž. přenesená",J368,0)</f>
        <v>0</v>
      </c>
      <c r="BI368" s="186">
        <f>IF(N368="nulová",J368,0)</f>
        <v>0</v>
      </c>
      <c r="BJ368" s="24" t="s">
        <v>77</v>
      </c>
      <c r="BK368" s="186">
        <f>ROUND(I368*H368,2)</f>
        <v>0</v>
      </c>
      <c r="BL368" s="24" t="s">
        <v>131</v>
      </c>
      <c r="BM368" s="24" t="s">
        <v>527</v>
      </c>
    </row>
    <row r="369" spans="2:65" s="1" customFormat="1" ht="22.5" customHeight="1">
      <c r="B369" s="174"/>
      <c r="C369" s="175" t="s">
        <v>365</v>
      </c>
      <c r="D369" s="175" t="s">
        <v>127</v>
      </c>
      <c r="E369" s="176" t="s">
        <v>528</v>
      </c>
      <c r="F369" s="177" t="s">
        <v>529</v>
      </c>
      <c r="G369" s="178" t="s">
        <v>199</v>
      </c>
      <c r="H369" s="179">
        <v>298.08</v>
      </c>
      <c r="I369" s="180"/>
      <c r="J369" s="181">
        <f>ROUND(I369*H369,2)</f>
        <v>0</v>
      </c>
      <c r="K369" s="177" t="s">
        <v>141</v>
      </c>
      <c r="L369" s="41"/>
      <c r="M369" s="182" t="s">
        <v>5</v>
      </c>
      <c r="N369" s="183" t="s">
        <v>40</v>
      </c>
      <c r="O369" s="42"/>
      <c r="P369" s="184">
        <f>O369*H369</f>
        <v>0</v>
      </c>
      <c r="Q369" s="184">
        <v>0</v>
      </c>
      <c r="R369" s="184">
        <f>Q369*H369</f>
        <v>0</v>
      </c>
      <c r="S369" s="184">
        <v>0</v>
      </c>
      <c r="T369" s="185">
        <f>S369*H369</f>
        <v>0</v>
      </c>
      <c r="AR369" s="24" t="s">
        <v>131</v>
      </c>
      <c r="AT369" s="24" t="s">
        <v>127</v>
      </c>
      <c r="AU369" s="24" t="s">
        <v>79</v>
      </c>
      <c r="AY369" s="24" t="s">
        <v>125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24" t="s">
        <v>77</v>
      </c>
      <c r="BK369" s="186">
        <f>ROUND(I369*H369,2)</f>
        <v>0</v>
      </c>
      <c r="BL369" s="24" t="s">
        <v>131</v>
      </c>
      <c r="BM369" s="24" t="s">
        <v>530</v>
      </c>
    </row>
    <row r="370" spans="2:65" s="12" customFormat="1">
      <c r="B370" s="196"/>
      <c r="D370" s="188" t="s">
        <v>132</v>
      </c>
      <c r="E370" s="197" t="s">
        <v>5</v>
      </c>
      <c r="F370" s="198" t="s">
        <v>531</v>
      </c>
      <c r="H370" s="199">
        <v>241.60499999999999</v>
      </c>
      <c r="I370" s="200"/>
      <c r="L370" s="196"/>
      <c r="M370" s="201"/>
      <c r="N370" s="202"/>
      <c r="O370" s="202"/>
      <c r="P370" s="202"/>
      <c r="Q370" s="202"/>
      <c r="R370" s="202"/>
      <c r="S370" s="202"/>
      <c r="T370" s="203"/>
      <c r="AT370" s="197" t="s">
        <v>132</v>
      </c>
      <c r="AU370" s="197" t="s">
        <v>79</v>
      </c>
      <c r="AV370" s="12" t="s">
        <v>79</v>
      </c>
      <c r="AW370" s="12" t="s">
        <v>33</v>
      </c>
      <c r="AX370" s="12" t="s">
        <v>69</v>
      </c>
      <c r="AY370" s="197" t="s">
        <v>125</v>
      </c>
    </row>
    <row r="371" spans="2:65" s="12" customFormat="1">
      <c r="B371" s="196"/>
      <c r="D371" s="188" t="s">
        <v>132</v>
      </c>
      <c r="E371" s="197" t="s">
        <v>5</v>
      </c>
      <c r="F371" s="198" t="s">
        <v>532</v>
      </c>
      <c r="H371" s="199">
        <v>12.154999999999999</v>
      </c>
      <c r="I371" s="200"/>
      <c r="L371" s="196"/>
      <c r="M371" s="201"/>
      <c r="N371" s="202"/>
      <c r="O371" s="202"/>
      <c r="P371" s="202"/>
      <c r="Q371" s="202"/>
      <c r="R371" s="202"/>
      <c r="S371" s="202"/>
      <c r="T371" s="203"/>
      <c r="AT371" s="197" t="s">
        <v>132</v>
      </c>
      <c r="AU371" s="197" t="s">
        <v>79</v>
      </c>
      <c r="AV371" s="12" t="s">
        <v>79</v>
      </c>
      <c r="AW371" s="12" t="s">
        <v>33</v>
      </c>
      <c r="AX371" s="12" t="s">
        <v>69</v>
      </c>
      <c r="AY371" s="197" t="s">
        <v>125</v>
      </c>
    </row>
    <row r="372" spans="2:65" s="12" customFormat="1">
      <c r="B372" s="196"/>
      <c r="D372" s="188" t="s">
        <v>132</v>
      </c>
      <c r="E372" s="197" t="s">
        <v>5</v>
      </c>
      <c r="F372" s="198" t="s">
        <v>533</v>
      </c>
      <c r="H372" s="199">
        <v>44.32</v>
      </c>
      <c r="I372" s="200"/>
      <c r="L372" s="196"/>
      <c r="M372" s="201"/>
      <c r="N372" s="202"/>
      <c r="O372" s="202"/>
      <c r="P372" s="202"/>
      <c r="Q372" s="202"/>
      <c r="R372" s="202"/>
      <c r="S372" s="202"/>
      <c r="T372" s="203"/>
      <c r="AT372" s="197" t="s">
        <v>132</v>
      </c>
      <c r="AU372" s="197" t="s">
        <v>79</v>
      </c>
      <c r="AV372" s="12" t="s">
        <v>79</v>
      </c>
      <c r="AW372" s="12" t="s">
        <v>33</v>
      </c>
      <c r="AX372" s="12" t="s">
        <v>69</v>
      </c>
      <c r="AY372" s="197" t="s">
        <v>125</v>
      </c>
    </row>
    <row r="373" spans="2:65" s="13" customFormat="1">
      <c r="B373" s="204"/>
      <c r="D373" s="205" t="s">
        <v>132</v>
      </c>
      <c r="E373" s="206" t="s">
        <v>5</v>
      </c>
      <c r="F373" s="207" t="s">
        <v>137</v>
      </c>
      <c r="H373" s="208">
        <v>298.08</v>
      </c>
      <c r="I373" s="209"/>
      <c r="L373" s="204"/>
      <c r="M373" s="210"/>
      <c r="N373" s="211"/>
      <c r="O373" s="211"/>
      <c r="P373" s="211"/>
      <c r="Q373" s="211"/>
      <c r="R373" s="211"/>
      <c r="S373" s="211"/>
      <c r="T373" s="212"/>
      <c r="AT373" s="213" t="s">
        <v>132</v>
      </c>
      <c r="AU373" s="213" t="s">
        <v>79</v>
      </c>
      <c r="AV373" s="13" t="s">
        <v>131</v>
      </c>
      <c r="AW373" s="13" t="s">
        <v>33</v>
      </c>
      <c r="AX373" s="13" t="s">
        <v>77</v>
      </c>
      <c r="AY373" s="213" t="s">
        <v>125</v>
      </c>
    </row>
    <row r="374" spans="2:65" s="1" customFormat="1" ht="31.5" customHeight="1">
      <c r="B374" s="174"/>
      <c r="C374" s="175" t="s">
        <v>534</v>
      </c>
      <c r="D374" s="175" t="s">
        <v>127</v>
      </c>
      <c r="E374" s="176" t="s">
        <v>535</v>
      </c>
      <c r="F374" s="177" t="s">
        <v>536</v>
      </c>
      <c r="G374" s="178" t="s">
        <v>181</v>
      </c>
      <c r="H374" s="179">
        <v>2411</v>
      </c>
      <c r="I374" s="180"/>
      <c r="J374" s="181">
        <f>ROUND(I374*H374,2)</f>
        <v>0</v>
      </c>
      <c r="K374" s="177" t="s">
        <v>141</v>
      </c>
      <c r="L374" s="41"/>
      <c r="M374" s="182" t="s">
        <v>5</v>
      </c>
      <c r="N374" s="183" t="s">
        <v>40</v>
      </c>
      <c r="O374" s="42"/>
      <c r="P374" s="184">
        <f>O374*H374</f>
        <v>0</v>
      </c>
      <c r="Q374" s="184">
        <v>0</v>
      </c>
      <c r="R374" s="184">
        <f>Q374*H374</f>
        <v>0</v>
      </c>
      <c r="S374" s="184">
        <v>0</v>
      </c>
      <c r="T374" s="185">
        <f>S374*H374</f>
        <v>0</v>
      </c>
      <c r="AR374" s="24" t="s">
        <v>131</v>
      </c>
      <c r="AT374" s="24" t="s">
        <v>127</v>
      </c>
      <c r="AU374" s="24" t="s">
        <v>79</v>
      </c>
      <c r="AY374" s="24" t="s">
        <v>125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24" t="s">
        <v>77</v>
      </c>
      <c r="BK374" s="186">
        <f>ROUND(I374*H374,2)</f>
        <v>0</v>
      </c>
      <c r="BL374" s="24" t="s">
        <v>131</v>
      </c>
      <c r="BM374" s="24" t="s">
        <v>537</v>
      </c>
    </row>
    <row r="375" spans="2:65" s="12" customFormat="1">
      <c r="B375" s="196"/>
      <c r="D375" s="188" t="s">
        <v>132</v>
      </c>
      <c r="E375" s="197" t="s">
        <v>5</v>
      </c>
      <c r="F375" s="198" t="s">
        <v>538</v>
      </c>
      <c r="H375" s="199">
        <v>2411</v>
      </c>
      <c r="I375" s="200"/>
      <c r="L375" s="196"/>
      <c r="M375" s="201"/>
      <c r="N375" s="202"/>
      <c r="O375" s="202"/>
      <c r="P375" s="202"/>
      <c r="Q375" s="202"/>
      <c r="R375" s="202"/>
      <c r="S375" s="202"/>
      <c r="T375" s="203"/>
      <c r="AT375" s="197" t="s">
        <v>132</v>
      </c>
      <c r="AU375" s="197" t="s">
        <v>79</v>
      </c>
      <c r="AV375" s="12" t="s">
        <v>79</v>
      </c>
      <c r="AW375" s="12" t="s">
        <v>33</v>
      </c>
      <c r="AX375" s="12" t="s">
        <v>69</v>
      </c>
      <c r="AY375" s="197" t="s">
        <v>125</v>
      </c>
    </row>
    <row r="376" spans="2:65" s="13" customFormat="1">
      <c r="B376" s="204"/>
      <c r="D376" s="205" t="s">
        <v>132</v>
      </c>
      <c r="E376" s="206" t="s">
        <v>5</v>
      </c>
      <c r="F376" s="207" t="s">
        <v>137</v>
      </c>
      <c r="H376" s="208">
        <v>2411</v>
      </c>
      <c r="I376" s="209"/>
      <c r="L376" s="204"/>
      <c r="M376" s="210"/>
      <c r="N376" s="211"/>
      <c r="O376" s="211"/>
      <c r="P376" s="211"/>
      <c r="Q376" s="211"/>
      <c r="R376" s="211"/>
      <c r="S376" s="211"/>
      <c r="T376" s="212"/>
      <c r="AT376" s="213" t="s">
        <v>132</v>
      </c>
      <c r="AU376" s="213" t="s">
        <v>79</v>
      </c>
      <c r="AV376" s="13" t="s">
        <v>131</v>
      </c>
      <c r="AW376" s="13" t="s">
        <v>33</v>
      </c>
      <c r="AX376" s="13" t="s">
        <v>77</v>
      </c>
      <c r="AY376" s="213" t="s">
        <v>125</v>
      </c>
    </row>
    <row r="377" spans="2:65" s="1" customFormat="1" ht="22.5" customHeight="1">
      <c r="B377" s="174"/>
      <c r="C377" s="175" t="s">
        <v>369</v>
      </c>
      <c r="D377" s="175" t="s">
        <v>127</v>
      </c>
      <c r="E377" s="176" t="s">
        <v>539</v>
      </c>
      <c r="F377" s="177" t="s">
        <v>540</v>
      </c>
      <c r="G377" s="178" t="s">
        <v>181</v>
      </c>
      <c r="H377" s="179">
        <v>2411</v>
      </c>
      <c r="I377" s="180"/>
      <c r="J377" s="181">
        <f>ROUND(I377*H377,2)</f>
        <v>0</v>
      </c>
      <c r="K377" s="177" t="s">
        <v>141</v>
      </c>
      <c r="L377" s="41"/>
      <c r="M377" s="182" t="s">
        <v>5</v>
      </c>
      <c r="N377" s="183" t="s">
        <v>40</v>
      </c>
      <c r="O377" s="42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AR377" s="24" t="s">
        <v>131</v>
      </c>
      <c r="AT377" s="24" t="s">
        <v>127</v>
      </c>
      <c r="AU377" s="24" t="s">
        <v>79</v>
      </c>
      <c r="AY377" s="24" t="s">
        <v>125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24" t="s">
        <v>77</v>
      </c>
      <c r="BK377" s="186">
        <f>ROUND(I377*H377,2)</f>
        <v>0</v>
      </c>
      <c r="BL377" s="24" t="s">
        <v>131</v>
      </c>
      <c r="BM377" s="24" t="s">
        <v>541</v>
      </c>
    </row>
    <row r="378" spans="2:65" s="12" customFormat="1">
      <c r="B378" s="196"/>
      <c r="D378" s="188" t="s">
        <v>132</v>
      </c>
      <c r="E378" s="197" t="s">
        <v>5</v>
      </c>
      <c r="F378" s="198" t="s">
        <v>538</v>
      </c>
      <c r="H378" s="199">
        <v>2411</v>
      </c>
      <c r="I378" s="200"/>
      <c r="L378" s="196"/>
      <c r="M378" s="201"/>
      <c r="N378" s="202"/>
      <c r="O378" s="202"/>
      <c r="P378" s="202"/>
      <c r="Q378" s="202"/>
      <c r="R378" s="202"/>
      <c r="S378" s="202"/>
      <c r="T378" s="203"/>
      <c r="AT378" s="197" t="s">
        <v>132</v>
      </c>
      <c r="AU378" s="197" t="s">
        <v>79</v>
      </c>
      <c r="AV378" s="12" t="s">
        <v>79</v>
      </c>
      <c r="AW378" s="12" t="s">
        <v>33</v>
      </c>
      <c r="AX378" s="12" t="s">
        <v>69</v>
      </c>
      <c r="AY378" s="197" t="s">
        <v>125</v>
      </c>
    </row>
    <row r="379" spans="2:65" s="13" customFormat="1">
      <c r="B379" s="204"/>
      <c r="D379" s="205" t="s">
        <v>132</v>
      </c>
      <c r="E379" s="206" t="s">
        <v>5</v>
      </c>
      <c r="F379" s="207" t="s">
        <v>137</v>
      </c>
      <c r="H379" s="208">
        <v>2411</v>
      </c>
      <c r="I379" s="209"/>
      <c r="L379" s="204"/>
      <c r="M379" s="210"/>
      <c r="N379" s="211"/>
      <c r="O379" s="211"/>
      <c r="P379" s="211"/>
      <c r="Q379" s="211"/>
      <c r="R379" s="211"/>
      <c r="S379" s="211"/>
      <c r="T379" s="212"/>
      <c r="AT379" s="213" t="s">
        <v>132</v>
      </c>
      <c r="AU379" s="213" t="s">
        <v>79</v>
      </c>
      <c r="AV379" s="13" t="s">
        <v>131</v>
      </c>
      <c r="AW379" s="13" t="s">
        <v>33</v>
      </c>
      <c r="AX379" s="13" t="s">
        <v>77</v>
      </c>
      <c r="AY379" s="213" t="s">
        <v>125</v>
      </c>
    </row>
    <row r="380" spans="2:65" s="1" customFormat="1" ht="31.5" customHeight="1">
      <c r="B380" s="174"/>
      <c r="C380" s="175" t="s">
        <v>542</v>
      </c>
      <c r="D380" s="175" t="s">
        <v>127</v>
      </c>
      <c r="E380" s="176" t="s">
        <v>543</v>
      </c>
      <c r="F380" s="177" t="s">
        <v>544</v>
      </c>
      <c r="G380" s="178" t="s">
        <v>146</v>
      </c>
      <c r="H380" s="179">
        <v>8352.7199999999993</v>
      </c>
      <c r="I380" s="180"/>
      <c r="J380" s="181">
        <f>ROUND(I380*H380,2)</f>
        <v>0</v>
      </c>
      <c r="K380" s="177" t="s">
        <v>141</v>
      </c>
      <c r="L380" s="41"/>
      <c r="M380" s="182" t="s">
        <v>5</v>
      </c>
      <c r="N380" s="183" t="s">
        <v>40</v>
      </c>
      <c r="O380" s="42"/>
      <c r="P380" s="184">
        <f>O380*H380</f>
        <v>0</v>
      </c>
      <c r="Q380" s="184">
        <v>0</v>
      </c>
      <c r="R380" s="184">
        <f>Q380*H380</f>
        <v>0</v>
      </c>
      <c r="S380" s="184">
        <v>0</v>
      </c>
      <c r="T380" s="185">
        <f>S380*H380</f>
        <v>0</v>
      </c>
      <c r="AR380" s="24" t="s">
        <v>131</v>
      </c>
      <c r="AT380" s="24" t="s">
        <v>127</v>
      </c>
      <c r="AU380" s="24" t="s">
        <v>79</v>
      </c>
      <c r="AY380" s="24" t="s">
        <v>125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24" t="s">
        <v>77</v>
      </c>
      <c r="BK380" s="186">
        <f>ROUND(I380*H380,2)</f>
        <v>0</v>
      </c>
      <c r="BL380" s="24" t="s">
        <v>131</v>
      </c>
      <c r="BM380" s="24" t="s">
        <v>545</v>
      </c>
    </row>
    <row r="381" spans="2:65" s="11" customFormat="1">
      <c r="B381" s="187"/>
      <c r="D381" s="188" t="s">
        <v>132</v>
      </c>
      <c r="E381" s="189" t="s">
        <v>5</v>
      </c>
      <c r="F381" s="190" t="s">
        <v>352</v>
      </c>
      <c r="H381" s="191" t="s">
        <v>5</v>
      </c>
      <c r="I381" s="192"/>
      <c r="L381" s="187"/>
      <c r="M381" s="193"/>
      <c r="N381" s="194"/>
      <c r="O381" s="194"/>
      <c r="P381" s="194"/>
      <c r="Q381" s="194"/>
      <c r="R381" s="194"/>
      <c r="S381" s="194"/>
      <c r="T381" s="195"/>
      <c r="AT381" s="191" t="s">
        <v>132</v>
      </c>
      <c r="AU381" s="191" t="s">
        <v>79</v>
      </c>
      <c r="AV381" s="11" t="s">
        <v>77</v>
      </c>
      <c r="AW381" s="11" t="s">
        <v>33</v>
      </c>
      <c r="AX381" s="11" t="s">
        <v>69</v>
      </c>
      <c r="AY381" s="191" t="s">
        <v>125</v>
      </c>
    </row>
    <row r="382" spans="2:65" s="12" customFormat="1">
      <c r="B382" s="196"/>
      <c r="D382" s="188" t="s">
        <v>132</v>
      </c>
      <c r="E382" s="197" t="s">
        <v>5</v>
      </c>
      <c r="F382" s="198" t="s">
        <v>328</v>
      </c>
      <c r="H382" s="199">
        <v>4520</v>
      </c>
      <c r="I382" s="200"/>
      <c r="L382" s="196"/>
      <c r="M382" s="201"/>
      <c r="N382" s="202"/>
      <c r="O382" s="202"/>
      <c r="P382" s="202"/>
      <c r="Q382" s="202"/>
      <c r="R382" s="202"/>
      <c r="S382" s="202"/>
      <c r="T382" s="203"/>
      <c r="AT382" s="197" t="s">
        <v>132</v>
      </c>
      <c r="AU382" s="197" t="s">
        <v>79</v>
      </c>
      <c r="AV382" s="12" t="s">
        <v>79</v>
      </c>
      <c r="AW382" s="12" t="s">
        <v>33</v>
      </c>
      <c r="AX382" s="12" t="s">
        <v>69</v>
      </c>
      <c r="AY382" s="197" t="s">
        <v>125</v>
      </c>
    </row>
    <row r="383" spans="2:65" s="12" customFormat="1">
      <c r="B383" s="196"/>
      <c r="D383" s="188" t="s">
        <v>132</v>
      </c>
      <c r="E383" s="197" t="s">
        <v>5</v>
      </c>
      <c r="F383" s="198" t="s">
        <v>329</v>
      </c>
      <c r="H383" s="199">
        <v>958</v>
      </c>
      <c r="I383" s="200"/>
      <c r="L383" s="196"/>
      <c r="M383" s="201"/>
      <c r="N383" s="202"/>
      <c r="O383" s="202"/>
      <c r="P383" s="202"/>
      <c r="Q383" s="202"/>
      <c r="R383" s="202"/>
      <c r="S383" s="202"/>
      <c r="T383" s="203"/>
      <c r="AT383" s="197" t="s">
        <v>132</v>
      </c>
      <c r="AU383" s="197" t="s">
        <v>79</v>
      </c>
      <c r="AV383" s="12" t="s">
        <v>79</v>
      </c>
      <c r="AW383" s="12" t="s">
        <v>33</v>
      </c>
      <c r="AX383" s="12" t="s">
        <v>69</v>
      </c>
      <c r="AY383" s="197" t="s">
        <v>125</v>
      </c>
    </row>
    <row r="384" spans="2:65" s="12" customFormat="1">
      <c r="B384" s="196"/>
      <c r="D384" s="188" t="s">
        <v>132</v>
      </c>
      <c r="E384" s="197" t="s">
        <v>5</v>
      </c>
      <c r="F384" s="198" t="s">
        <v>330</v>
      </c>
      <c r="H384" s="199">
        <v>210</v>
      </c>
      <c r="I384" s="200"/>
      <c r="L384" s="196"/>
      <c r="M384" s="201"/>
      <c r="N384" s="202"/>
      <c r="O384" s="202"/>
      <c r="P384" s="202"/>
      <c r="Q384" s="202"/>
      <c r="R384" s="202"/>
      <c r="S384" s="202"/>
      <c r="T384" s="203"/>
      <c r="AT384" s="197" t="s">
        <v>132</v>
      </c>
      <c r="AU384" s="197" t="s">
        <v>79</v>
      </c>
      <c r="AV384" s="12" t="s">
        <v>79</v>
      </c>
      <c r="AW384" s="12" t="s">
        <v>33</v>
      </c>
      <c r="AX384" s="12" t="s">
        <v>69</v>
      </c>
      <c r="AY384" s="197" t="s">
        <v>125</v>
      </c>
    </row>
    <row r="385" spans="2:65" s="12" customFormat="1">
      <c r="B385" s="196"/>
      <c r="D385" s="188" t="s">
        <v>132</v>
      </c>
      <c r="E385" s="197" t="s">
        <v>5</v>
      </c>
      <c r="F385" s="198" t="s">
        <v>331</v>
      </c>
      <c r="H385" s="199">
        <v>1520</v>
      </c>
      <c r="I385" s="200"/>
      <c r="L385" s="196"/>
      <c r="M385" s="201"/>
      <c r="N385" s="202"/>
      <c r="O385" s="202"/>
      <c r="P385" s="202"/>
      <c r="Q385" s="202"/>
      <c r="R385" s="202"/>
      <c r="S385" s="202"/>
      <c r="T385" s="203"/>
      <c r="AT385" s="197" t="s">
        <v>132</v>
      </c>
      <c r="AU385" s="197" t="s">
        <v>79</v>
      </c>
      <c r="AV385" s="12" t="s">
        <v>79</v>
      </c>
      <c r="AW385" s="12" t="s">
        <v>33</v>
      </c>
      <c r="AX385" s="12" t="s">
        <v>69</v>
      </c>
      <c r="AY385" s="197" t="s">
        <v>125</v>
      </c>
    </row>
    <row r="386" spans="2:65" s="12" customFormat="1">
      <c r="B386" s="196"/>
      <c r="D386" s="188" t="s">
        <v>132</v>
      </c>
      <c r="E386" s="197" t="s">
        <v>5</v>
      </c>
      <c r="F386" s="198" t="s">
        <v>332</v>
      </c>
      <c r="H386" s="199">
        <v>112</v>
      </c>
      <c r="I386" s="200"/>
      <c r="L386" s="196"/>
      <c r="M386" s="201"/>
      <c r="N386" s="202"/>
      <c r="O386" s="202"/>
      <c r="P386" s="202"/>
      <c r="Q386" s="202"/>
      <c r="R386" s="202"/>
      <c r="S386" s="202"/>
      <c r="T386" s="203"/>
      <c r="AT386" s="197" t="s">
        <v>132</v>
      </c>
      <c r="AU386" s="197" t="s">
        <v>79</v>
      </c>
      <c r="AV386" s="12" t="s">
        <v>79</v>
      </c>
      <c r="AW386" s="12" t="s">
        <v>33</v>
      </c>
      <c r="AX386" s="12" t="s">
        <v>69</v>
      </c>
      <c r="AY386" s="197" t="s">
        <v>125</v>
      </c>
    </row>
    <row r="387" spans="2:65" s="12" customFormat="1">
      <c r="B387" s="196"/>
      <c r="D387" s="188" t="s">
        <v>132</v>
      </c>
      <c r="E387" s="197" t="s">
        <v>5</v>
      </c>
      <c r="F387" s="198" t="s">
        <v>353</v>
      </c>
      <c r="H387" s="199">
        <v>1032.72</v>
      </c>
      <c r="I387" s="200"/>
      <c r="L387" s="196"/>
      <c r="M387" s="201"/>
      <c r="N387" s="202"/>
      <c r="O387" s="202"/>
      <c r="P387" s="202"/>
      <c r="Q387" s="202"/>
      <c r="R387" s="202"/>
      <c r="S387" s="202"/>
      <c r="T387" s="203"/>
      <c r="AT387" s="197" t="s">
        <v>132</v>
      </c>
      <c r="AU387" s="197" t="s">
        <v>79</v>
      </c>
      <c r="AV387" s="12" t="s">
        <v>79</v>
      </c>
      <c r="AW387" s="12" t="s">
        <v>33</v>
      </c>
      <c r="AX387" s="12" t="s">
        <v>69</v>
      </c>
      <c r="AY387" s="197" t="s">
        <v>125</v>
      </c>
    </row>
    <row r="388" spans="2:65" s="13" customFormat="1">
      <c r="B388" s="204"/>
      <c r="D388" s="205" t="s">
        <v>132</v>
      </c>
      <c r="E388" s="206" t="s">
        <v>5</v>
      </c>
      <c r="F388" s="207" t="s">
        <v>137</v>
      </c>
      <c r="H388" s="208">
        <v>8352.7199999999993</v>
      </c>
      <c r="I388" s="209"/>
      <c r="L388" s="204"/>
      <c r="M388" s="210"/>
      <c r="N388" s="211"/>
      <c r="O388" s="211"/>
      <c r="P388" s="211"/>
      <c r="Q388" s="211"/>
      <c r="R388" s="211"/>
      <c r="S388" s="211"/>
      <c r="T388" s="212"/>
      <c r="AT388" s="213" t="s">
        <v>132</v>
      </c>
      <c r="AU388" s="213" t="s">
        <v>79</v>
      </c>
      <c r="AV388" s="13" t="s">
        <v>131</v>
      </c>
      <c r="AW388" s="13" t="s">
        <v>33</v>
      </c>
      <c r="AX388" s="13" t="s">
        <v>77</v>
      </c>
      <c r="AY388" s="213" t="s">
        <v>125</v>
      </c>
    </row>
    <row r="389" spans="2:65" s="1" customFormat="1" ht="22.5" customHeight="1">
      <c r="B389" s="174"/>
      <c r="C389" s="175" t="s">
        <v>373</v>
      </c>
      <c r="D389" s="175" t="s">
        <v>127</v>
      </c>
      <c r="E389" s="176" t="s">
        <v>546</v>
      </c>
      <c r="F389" s="177" t="s">
        <v>547</v>
      </c>
      <c r="G389" s="178" t="s">
        <v>181</v>
      </c>
      <c r="H389" s="179">
        <v>2411</v>
      </c>
      <c r="I389" s="180"/>
      <c r="J389" s="181">
        <f>ROUND(I389*H389,2)</f>
        <v>0</v>
      </c>
      <c r="K389" s="177" t="s">
        <v>141</v>
      </c>
      <c r="L389" s="41"/>
      <c r="M389" s="182" t="s">
        <v>5</v>
      </c>
      <c r="N389" s="183" t="s">
        <v>40</v>
      </c>
      <c r="O389" s="42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AR389" s="24" t="s">
        <v>131</v>
      </c>
      <c r="AT389" s="24" t="s">
        <v>127</v>
      </c>
      <c r="AU389" s="24" t="s">
        <v>79</v>
      </c>
      <c r="AY389" s="24" t="s">
        <v>125</v>
      </c>
      <c r="BE389" s="186">
        <f>IF(N389="základní",J389,0)</f>
        <v>0</v>
      </c>
      <c r="BF389" s="186">
        <f>IF(N389="snížená",J389,0)</f>
        <v>0</v>
      </c>
      <c r="BG389" s="186">
        <f>IF(N389="zákl. přenesená",J389,0)</f>
        <v>0</v>
      </c>
      <c r="BH389" s="186">
        <f>IF(N389="sníž. přenesená",J389,0)</f>
        <v>0</v>
      </c>
      <c r="BI389" s="186">
        <f>IF(N389="nulová",J389,0)</f>
        <v>0</v>
      </c>
      <c r="BJ389" s="24" t="s">
        <v>77</v>
      </c>
      <c r="BK389" s="186">
        <f>ROUND(I389*H389,2)</f>
        <v>0</v>
      </c>
      <c r="BL389" s="24" t="s">
        <v>131</v>
      </c>
      <c r="BM389" s="24" t="s">
        <v>548</v>
      </c>
    </row>
    <row r="390" spans="2:65" s="12" customFormat="1">
      <c r="B390" s="196"/>
      <c r="D390" s="188" t="s">
        <v>132</v>
      </c>
      <c r="E390" s="197" t="s">
        <v>5</v>
      </c>
      <c r="F390" s="198" t="s">
        <v>538</v>
      </c>
      <c r="H390" s="199">
        <v>2411</v>
      </c>
      <c r="I390" s="200"/>
      <c r="L390" s="196"/>
      <c r="M390" s="201"/>
      <c r="N390" s="202"/>
      <c r="O390" s="202"/>
      <c r="P390" s="202"/>
      <c r="Q390" s="202"/>
      <c r="R390" s="202"/>
      <c r="S390" s="202"/>
      <c r="T390" s="203"/>
      <c r="AT390" s="197" t="s">
        <v>132</v>
      </c>
      <c r="AU390" s="197" t="s">
        <v>79</v>
      </c>
      <c r="AV390" s="12" t="s">
        <v>79</v>
      </c>
      <c r="AW390" s="12" t="s">
        <v>33</v>
      </c>
      <c r="AX390" s="12" t="s">
        <v>69</v>
      </c>
      <c r="AY390" s="197" t="s">
        <v>125</v>
      </c>
    </row>
    <row r="391" spans="2:65" s="13" customFormat="1">
      <c r="B391" s="204"/>
      <c r="D391" s="205" t="s">
        <v>132</v>
      </c>
      <c r="E391" s="206" t="s">
        <v>5</v>
      </c>
      <c r="F391" s="207" t="s">
        <v>137</v>
      </c>
      <c r="H391" s="208">
        <v>2411</v>
      </c>
      <c r="I391" s="209"/>
      <c r="L391" s="204"/>
      <c r="M391" s="210"/>
      <c r="N391" s="211"/>
      <c r="O391" s="211"/>
      <c r="P391" s="211"/>
      <c r="Q391" s="211"/>
      <c r="R391" s="211"/>
      <c r="S391" s="211"/>
      <c r="T391" s="212"/>
      <c r="AT391" s="213" t="s">
        <v>132</v>
      </c>
      <c r="AU391" s="213" t="s">
        <v>79</v>
      </c>
      <c r="AV391" s="13" t="s">
        <v>131</v>
      </c>
      <c r="AW391" s="13" t="s">
        <v>33</v>
      </c>
      <c r="AX391" s="13" t="s">
        <v>77</v>
      </c>
      <c r="AY391" s="213" t="s">
        <v>125</v>
      </c>
    </row>
    <row r="392" spans="2:65" s="1" customFormat="1" ht="22.5" customHeight="1">
      <c r="B392" s="174"/>
      <c r="C392" s="175" t="s">
        <v>549</v>
      </c>
      <c r="D392" s="175" t="s">
        <v>127</v>
      </c>
      <c r="E392" s="176" t="s">
        <v>550</v>
      </c>
      <c r="F392" s="177" t="s">
        <v>551</v>
      </c>
      <c r="G392" s="178" t="s">
        <v>181</v>
      </c>
      <c r="H392" s="179">
        <v>222</v>
      </c>
      <c r="I392" s="180"/>
      <c r="J392" s="181">
        <f>ROUND(I392*H392,2)</f>
        <v>0</v>
      </c>
      <c r="K392" s="177" t="s">
        <v>141</v>
      </c>
      <c r="L392" s="41"/>
      <c r="M392" s="182" t="s">
        <v>5</v>
      </c>
      <c r="N392" s="183" t="s">
        <v>40</v>
      </c>
      <c r="O392" s="42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AR392" s="24" t="s">
        <v>131</v>
      </c>
      <c r="AT392" s="24" t="s">
        <v>127</v>
      </c>
      <c r="AU392" s="24" t="s">
        <v>79</v>
      </c>
      <c r="AY392" s="24" t="s">
        <v>125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24" t="s">
        <v>77</v>
      </c>
      <c r="BK392" s="186">
        <f>ROUND(I392*H392,2)</f>
        <v>0</v>
      </c>
      <c r="BL392" s="24" t="s">
        <v>131</v>
      </c>
      <c r="BM392" s="24" t="s">
        <v>552</v>
      </c>
    </row>
    <row r="393" spans="2:65" s="12" customFormat="1">
      <c r="B393" s="196"/>
      <c r="D393" s="188" t="s">
        <v>132</v>
      </c>
      <c r="E393" s="197" t="s">
        <v>5</v>
      </c>
      <c r="F393" s="198" t="s">
        <v>553</v>
      </c>
      <c r="H393" s="199">
        <v>222</v>
      </c>
      <c r="I393" s="200"/>
      <c r="L393" s="196"/>
      <c r="M393" s="201"/>
      <c r="N393" s="202"/>
      <c r="O393" s="202"/>
      <c r="P393" s="202"/>
      <c r="Q393" s="202"/>
      <c r="R393" s="202"/>
      <c r="S393" s="202"/>
      <c r="T393" s="203"/>
      <c r="AT393" s="197" t="s">
        <v>132</v>
      </c>
      <c r="AU393" s="197" t="s">
        <v>79</v>
      </c>
      <c r="AV393" s="12" t="s">
        <v>79</v>
      </c>
      <c r="AW393" s="12" t="s">
        <v>33</v>
      </c>
      <c r="AX393" s="12" t="s">
        <v>69</v>
      </c>
      <c r="AY393" s="197" t="s">
        <v>125</v>
      </c>
    </row>
    <row r="394" spans="2:65" s="13" customFormat="1">
      <c r="B394" s="204"/>
      <c r="D394" s="205" t="s">
        <v>132</v>
      </c>
      <c r="E394" s="206" t="s">
        <v>5</v>
      </c>
      <c r="F394" s="207" t="s">
        <v>137</v>
      </c>
      <c r="H394" s="208">
        <v>222</v>
      </c>
      <c r="I394" s="209"/>
      <c r="L394" s="204"/>
      <c r="M394" s="210"/>
      <c r="N394" s="211"/>
      <c r="O394" s="211"/>
      <c r="P394" s="211"/>
      <c r="Q394" s="211"/>
      <c r="R394" s="211"/>
      <c r="S394" s="211"/>
      <c r="T394" s="212"/>
      <c r="AT394" s="213" t="s">
        <v>132</v>
      </c>
      <c r="AU394" s="213" t="s">
        <v>79</v>
      </c>
      <c r="AV394" s="13" t="s">
        <v>131</v>
      </c>
      <c r="AW394" s="13" t="s">
        <v>33</v>
      </c>
      <c r="AX394" s="13" t="s">
        <v>77</v>
      </c>
      <c r="AY394" s="213" t="s">
        <v>125</v>
      </c>
    </row>
    <row r="395" spans="2:65" s="1" customFormat="1" ht="22.5" customHeight="1">
      <c r="B395" s="174"/>
      <c r="C395" s="222" t="s">
        <v>376</v>
      </c>
      <c r="D395" s="222" t="s">
        <v>304</v>
      </c>
      <c r="E395" s="223" t="s">
        <v>554</v>
      </c>
      <c r="F395" s="224" t="s">
        <v>555</v>
      </c>
      <c r="G395" s="225" t="s">
        <v>181</v>
      </c>
      <c r="H395" s="226">
        <v>222</v>
      </c>
      <c r="I395" s="227"/>
      <c r="J395" s="228">
        <f>ROUND(I395*H395,2)</f>
        <v>0</v>
      </c>
      <c r="K395" s="224" t="s">
        <v>5</v>
      </c>
      <c r="L395" s="229"/>
      <c r="M395" s="230" t="s">
        <v>5</v>
      </c>
      <c r="N395" s="231" t="s">
        <v>40</v>
      </c>
      <c r="O395" s="42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AR395" s="24" t="s">
        <v>151</v>
      </c>
      <c r="AT395" s="24" t="s">
        <v>304</v>
      </c>
      <c r="AU395" s="24" t="s">
        <v>79</v>
      </c>
      <c r="AY395" s="24" t="s">
        <v>125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24" t="s">
        <v>77</v>
      </c>
      <c r="BK395" s="186">
        <f>ROUND(I395*H395,2)</f>
        <v>0</v>
      </c>
      <c r="BL395" s="24" t="s">
        <v>131</v>
      </c>
      <c r="BM395" s="24" t="s">
        <v>556</v>
      </c>
    </row>
    <row r="396" spans="2:65" s="1" customFormat="1" ht="22.5" customHeight="1">
      <c r="B396" s="174"/>
      <c r="C396" s="175" t="s">
        <v>557</v>
      </c>
      <c r="D396" s="175" t="s">
        <v>127</v>
      </c>
      <c r="E396" s="176" t="s">
        <v>558</v>
      </c>
      <c r="F396" s="177" t="s">
        <v>559</v>
      </c>
      <c r="G396" s="178" t="s">
        <v>181</v>
      </c>
      <c r="H396" s="179">
        <v>1049</v>
      </c>
      <c r="I396" s="180"/>
      <c r="J396" s="181">
        <f>ROUND(I396*H396,2)</f>
        <v>0</v>
      </c>
      <c r="K396" s="177" t="s">
        <v>141</v>
      </c>
      <c r="L396" s="41"/>
      <c r="M396" s="182" t="s">
        <v>5</v>
      </c>
      <c r="N396" s="183" t="s">
        <v>40</v>
      </c>
      <c r="O396" s="42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AR396" s="24" t="s">
        <v>131</v>
      </c>
      <c r="AT396" s="24" t="s">
        <v>127</v>
      </c>
      <c r="AU396" s="24" t="s">
        <v>79</v>
      </c>
      <c r="AY396" s="24" t="s">
        <v>125</v>
      </c>
      <c r="BE396" s="186">
        <f>IF(N396="základní",J396,0)</f>
        <v>0</v>
      </c>
      <c r="BF396" s="186">
        <f>IF(N396="snížená",J396,0)</f>
        <v>0</v>
      </c>
      <c r="BG396" s="186">
        <f>IF(N396="zákl. přenesená",J396,0)</f>
        <v>0</v>
      </c>
      <c r="BH396" s="186">
        <f>IF(N396="sníž. přenesená",J396,0)</f>
        <v>0</v>
      </c>
      <c r="BI396" s="186">
        <f>IF(N396="nulová",J396,0)</f>
        <v>0</v>
      </c>
      <c r="BJ396" s="24" t="s">
        <v>77</v>
      </c>
      <c r="BK396" s="186">
        <f>ROUND(I396*H396,2)</f>
        <v>0</v>
      </c>
      <c r="BL396" s="24" t="s">
        <v>131</v>
      </c>
      <c r="BM396" s="24" t="s">
        <v>560</v>
      </c>
    </row>
    <row r="397" spans="2:65" s="12" customFormat="1">
      <c r="B397" s="196"/>
      <c r="D397" s="188" t="s">
        <v>132</v>
      </c>
      <c r="E397" s="197" t="s">
        <v>5</v>
      </c>
      <c r="F397" s="198" t="s">
        <v>196</v>
      </c>
      <c r="H397" s="199">
        <v>1049</v>
      </c>
      <c r="I397" s="200"/>
      <c r="L397" s="196"/>
      <c r="M397" s="201"/>
      <c r="N397" s="202"/>
      <c r="O397" s="202"/>
      <c r="P397" s="202"/>
      <c r="Q397" s="202"/>
      <c r="R397" s="202"/>
      <c r="S397" s="202"/>
      <c r="T397" s="203"/>
      <c r="AT397" s="197" t="s">
        <v>132</v>
      </c>
      <c r="AU397" s="197" t="s">
        <v>79</v>
      </c>
      <c r="AV397" s="12" t="s">
        <v>79</v>
      </c>
      <c r="AW397" s="12" t="s">
        <v>33</v>
      </c>
      <c r="AX397" s="12" t="s">
        <v>69</v>
      </c>
      <c r="AY397" s="197" t="s">
        <v>125</v>
      </c>
    </row>
    <row r="398" spans="2:65" s="13" customFormat="1">
      <c r="B398" s="204"/>
      <c r="D398" s="205" t="s">
        <v>132</v>
      </c>
      <c r="E398" s="206" t="s">
        <v>5</v>
      </c>
      <c r="F398" s="207" t="s">
        <v>137</v>
      </c>
      <c r="H398" s="208">
        <v>1049</v>
      </c>
      <c r="I398" s="209"/>
      <c r="L398" s="204"/>
      <c r="M398" s="210"/>
      <c r="N398" s="211"/>
      <c r="O398" s="211"/>
      <c r="P398" s="211"/>
      <c r="Q398" s="211"/>
      <c r="R398" s="211"/>
      <c r="S398" s="211"/>
      <c r="T398" s="212"/>
      <c r="AT398" s="213" t="s">
        <v>132</v>
      </c>
      <c r="AU398" s="213" t="s">
        <v>79</v>
      </c>
      <c r="AV398" s="13" t="s">
        <v>131</v>
      </c>
      <c r="AW398" s="13" t="s">
        <v>33</v>
      </c>
      <c r="AX398" s="13" t="s">
        <v>77</v>
      </c>
      <c r="AY398" s="213" t="s">
        <v>125</v>
      </c>
    </row>
    <row r="399" spans="2:65" s="1" customFormat="1" ht="22.5" customHeight="1">
      <c r="B399" s="174"/>
      <c r="C399" s="175" t="s">
        <v>380</v>
      </c>
      <c r="D399" s="175" t="s">
        <v>127</v>
      </c>
      <c r="E399" s="176" t="s">
        <v>561</v>
      </c>
      <c r="F399" s="177" t="s">
        <v>562</v>
      </c>
      <c r="G399" s="178" t="s">
        <v>181</v>
      </c>
      <c r="H399" s="179">
        <v>2213</v>
      </c>
      <c r="I399" s="180"/>
      <c r="J399" s="181">
        <f>ROUND(I399*H399,2)</f>
        <v>0</v>
      </c>
      <c r="K399" s="177" t="s">
        <v>141</v>
      </c>
      <c r="L399" s="41"/>
      <c r="M399" s="182" t="s">
        <v>5</v>
      </c>
      <c r="N399" s="183" t="s">
        <v>40</v>
      </c>
      <c r="O399" s="42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AR399" s="24" t="s">
        <v>131</v>
      </c>
      <c r="AT399" s="24" t="s">
        <v>127</v>
      </c>
      <c r="AU399" s="24" t="s">
        <v>79</v>
      </c>
      <c r="AY399" s="24" t="s">
        <v>125</v>
      </c>
      <c r="BE399" s="186">
        <f>IF(N399="základní",J399,0)</f>
        <v>0</v>
      </c>
      <c r="BF399" s="186">
        <f>IF(N399="snížená",J399,0)</f>
        <v>0</v>
      </c>
      <c r="BG399" s="186">
        <f>IF(N399="zákl. přenesená",J399,0)</f>
        <v>0</v>
      </c>
      <c r="BH399" s="186">
        <f>IF(N399="sníž. přenesená",J399,0)</f>
        <v>0</v>
      </c>
      <c r="BI399" s="186">
        <f>IF(N399="nulová",J399,0)</f>
        <v>0</v>
      </c>
      <c r="BJ399" s="24" t="s">
        <v>77</v>
      </c>
      <c r="BK399" s="186">
        <f>ROUND(I399*H399,2)</f>
        <v>0</v>
      </c>
      <c r="BL399" s="24" t="s">
        <v>131</v>
      </c>
      <c r="BM399" s="24" t="s">
        <v>563</v>
      </c>
    </row>
    <row r="400" spans="2:65" s="12" customFormat="1">
      <c r="B400" s="196"/>
      <c r="D400" s="188" t="s">
        <v>132</v>
      </c>
      <c r="E400" s="197" t="s">
        <v>5</v>
      </c>
      <c r="F400" s="198" t="s">
        <v>183</v>
      </c>
      <c r="H400" s="199">
        <v>223</v>
      </c>
      <c r="I400" s="200"/>
      <c r="L400" s="196"/>
      <c r="M400" s="201"/>
      <c r="N400" s="202"/>
      <c r="O400" s="202"/>
      <c r="P400" s="202"/>
      <c r="Q400" s="202"/>
      <c r="R400" s="202"/>
      <c r="S400" s="202"/>
      <c r="T400" s="203"/>
      <c r="AT400" s="197" t="s">
        <v>132</v>
      </c>
      <c r="AU400" s="197" t="s">
        <v>79</v>
      </c>
      <c r="AV400" s="12" t="s">
        <v>79</v>
      </c>
      <c r="AW400" s="12" t="s">
        <v>33</v>
      </c>
      <c r="AX400" s="12" t="s">
        <v>69</v>
      </c>
      <c r="AY400" s="197" t="s">
        <v>125</v>
      </c>
    </row>
    <row r="401" spans="2:65" s="12" customFormat="1">
      <c r="B401" s="196"/>
      <c r="D401" s="188" t="s">
        <v>132</v>
      </c>
      <c r="E401" s="197" t="s">
        <v>5</v>
      </c>
      <c r="F401" s="198" t="s">
        <v>187</v>
      </c>
      <c r="H401" s="199">
        <v>1990</v>
      </c>
      <c r="I401" s="200"/>
      <c r="L401" s="196"/>
      <c r="M401" s="201"/>
      <c r="N401" s="202"/>
      <c r="O401" s="202"/>
      <c r="P401" s="202"/>
      <c r="Q401" s="202"/>
      <c r="R401" s="202"/>
      <c r="S401" s="202"/>
      <c r="T401" s="203"/>
      <c r="AT401" s="197" t="s">
        <v>132</v>
      </c>
      <c r="AU401" s="197" t="s">
        <v>79</v>
      </c>
      <c r="AV401" s="12" t="s">
        <v>79</v>
      </c>
      <c r="AW401" s="12" t="s">
        <v>33</v>
      </c>
      <c r="AX401" s="12" t="s">
        <v>69</v>
      </c>
      <c r="AY401" s="197" t="s">
        <v>125</v>
      </c>
    </row>
    <row r="402" spans="2:65" s="13" customFormat="1">
      <c r="B402" s="204"/>
      <c r="D402" s="205" t="s">
        <v>132</v>
      </c>
      <c r="E402" s="206" t="s">
        <v>5</v>
      </c>
      <c r="F402" s="207" t="s">
        <v>137</v>
      </c>
      <c r="H402" s="208">
        <v>2213</v>
      </c>
      <c r="I402" s="209"/>
      <c r="L402" s="204"/>
      <c r="M402" s="210"/>
      <c r="N402" s="211"/>
      <c r="O402" s="211"/>
      <c r="P402" s="211"/>
      <c r="Q402" s="211"/>
      <c r="R402" s="211"/>
      <c r="S402" s="211"/>
      <c r="T402" s="212"/>
      <c r="AT402" s="213" t="s">
        <v>132</v>
      </c>
      <c r="AU402" s="213" t="s">
        <v>79</v>
      </c>
      <c r="AV402" s="13" t="s">
        <v>131</v>
      </c>
      <c r="AW402" s="13" t="s">
        <v>33</v>
      </c>
      <c r="AX402" s="13" t="s">
        <v>77</v>
      </c>
      <c r="AY402" s="213" t="s">
        <v>125</v>
      </c>
    </row>
    <row r="403" spans="2:65" s="1" customFormat="1" ht="22.5" customHeight="1">
      <c r="B403" s="174"/>
      <c r="C403" s="175" t="s">
        <v>564</v>
      </c>
      <c r="D403" s="175" t="s">
        <v>127</v>
      </c>
      <c r="E403" s="176" t="s">
        <v>565</v>
      </c>
      <c r="F403" s="177" t="s">
        <v>566</v>
      </c>
      <c r="G403" s="178" t="s">
        <v>146</v>
      </c>
      <c r="H403" s="179">
        <v>740</v>
      </c>
      <c r="I403" s="180"/>
      <c r="J403" s="181">
        <f>ROUND(I403*H403,2)</f>
        <v>0</v>
      </c>
      <c r="K403" s="177" t="s">
        <v>141</v>
      </c>
      <c r="L403" s="41"/>
      <c r="M403" s="182" t="s">
        <v>5</v>
      </c>
      <c r="N403" s="183" t="s">
        <v>40</v>
      </c>
      <c r="O403" s="42"/>
      <c r="P403" s="184">
        <f>O403*H403</f>
        <v>0</v>
      </c>
      <c r="Q403" s="184">
        <v>0</v>
      </c>
      <c r="R403" s="184">
        <f>Q403*H403</f>
        <v>0</v>
      </c>
      <c r="S403" s="184">
        <v>0</v>
      </c>
      <c r="T403" s="185">
        <f>S403*H403</f>
        <v>0</v>
      </c>
      <c r="AR403" s="24" t="s">
        <v>131</v>
      </c>
      <c r="AT403" s="24" t="s">
        <v>127</v>
      </c>
      <c r="AU403" s="24" t="s">
        <v>79</v>
      </c>
      <c r="AY403" s="24" t="s">
        <v>125</v>
      </c>
      <c r="BE403" s="186">
        <f>IF(N403="základní",J403,0)</f>
        <v>0</v>
      </c>
      <c r="BF403" s="186">
        <f>IF(N403="snížená",J403,0)</f>
        <v>0</v>
      </c>
      <c r="BG403" s="186">
        <f>IF(N403="zákl. přenesená",J403,0)</f>
        <v>0</v>
      </c>
      <c r="BH403" s="186">
        <f>IF(N403="sníž. přenesená",J403,0)</f>
        <v>0</v>
      </c>
      <c r="BI403" s="186">
        <f>IF(N403="nulová",J403,0)</f>
        <v>0</v>
      </c>
      <c r="BJ403" s="24" t="s">
        <v>77</v>
      </c>
      <c r="BK403" s="186">
        <f>ROUND(I403*H403,2)</f>
        <v>0</v>
      </c>
      <c r="BL403" s="24" t="s">
        <v>131</v>
      </c>
      <c r="BM403" s="24" t="s">
        <v>567</v>
      </c>
    </row>
    <row r="404" spans="2:65" s="12" customFormat="1">
      <c r="B404" s="196"/>
      <c r="D404" s="188" t="s">
        <v>132</v>
      </c>
      <c r="E404" s="197" t="s">
        <v>5</v>
      </c>
      <c r="F404" s="198" t="s">
        <v>152</v>
      </c>
      <c r="H404" s="199">
        <v>495</v>
      </c>
      <c r="I404" s="200"/>
      <c r="L404" s="196"/>
      <c r="M404" s="201"/>
      <c r="N404" s="202"/>
      <c r="O404" s="202"/>
      <c r="P404" s="202"/>
      <c r="Q404" s="202"/>
      <c r="R404" s="202"/>
      <c r="S404" s="202"/>
      <c r="T404" s="203"/>
      <c r="AT404" s="197" t="s">
        <v>132</v>
      </c>
      <c r="AU404" s="197" t="s">
        <v>79</v>
      </c>
      <c r="AV404" s="12" t="s">
        <v>79</v>
      </c>
      <c r="AW404" s="12" t="s">
        <v>33</v>
      </c>
      <c r="AX404" s="12" t="s">
        <v>69</v>
      </c>
      <c r="AY404" s="197" t="s">
        <v>125</v>
      </c>
    </row>
    <row r="405" spans="2:65" s="12" customFormat="1">
      <c r="B405" s="196"/>
      <c r="D405" s="188" t="s">
        <v>132</v>
      </c>
      <c r="E405" s="197" t="s">
        <v>5</v>
      </c>
      <c r="F405" s="198" t="s">
        <v>153</v>
      </c>
      <c r="H405" s="199">
        <v>245</v>
      </c>
      <c r="I405" s="200"/>
      <c r="L405" s="196"/>
      <c r="M405" s="201"/>
      <c r="N405" s="202"/>
      <c r="O405" s="202"/>
      <c r="P405" s="202"/>
      <c r="Q405" s="202"/>
      <c r="R405" s="202"/>
      <c r="S405" s="202"/>
      <c r="T405" s="203"/>
      <c r="AT405" s="197" t="s">
        <v>132</v>
      </c>
      <c r="AU405" s="197" t="s">
        <v>79</v>
      </c>
      <c r="AV405" s="12" t="s">
        <v>79</v>
      </c>
      <c r="AW405" s="12" t="s">
        <v>33</v>
      </c>
      <c r="AX405" s="12" t="s">
        <v>69</v>
      </c>
      <c r="AY405" s="197" t="s">
        <v>125</v>
      </c>
    </row>
    <row r="406" spans="2:65" s="13" customFormat="1">
      <c r="B406" s="204"/>
      <c r="D406" s="205" t="s">
        <v>132</v>
      </c>
      <c r="E406" s="206" t="s">
        <v>5</v>
      </c>
      <c r="F406" s="207" t="s">
        <v>137</v>
      </c>
      <c r="H406" s="208">
        <v>740</v>
      </c>
      <c r="I406" s="209"/>
      <c r="L406" s="204"/>
      <c r="M406" s="210"/>
      <c r="N406" s="211"/>
      <c r="O406" s="211"/>
      <c r="P406" s="211"/>
      <c r="Q406" s="211"/>
      <c r="R406" s="211"/>
      <c r="S406" s="211"/>
      <c r="T406" s="212"/>
      <c r="AT406" s="213" t="s">
        <v>132</v>
      </c>
      <c r="AU406" s="213" t="s">
        <v>79</v>
      </c>
      <c r="AV406" s="13" t="s">
        <v>131</v>
      </c>
      <c r="AW406" s="13" t="s">
        <v>33</v>
      </c>
      <c r="AX406" s="13" t="s">
        <v>77</v>
      </c>
      <c r="AY406" s="213" t="s">
        <v>125</v>
      </c>
    </row>
    <row r="407" spans="2:65" s="1" customFormat="1" ht="22.5" customHeight="1">
      <c r="B407" s="174"/>
      <c r="C407" s="175" t="s">
        <v>383</v>
      </c>
      <c r="D407" s="175" t="s">
        <v>127</v>
      </c>
      <c r="E407" s="176" t="s">
        <v>568</v>
      </c>
      <c r="F407" s="177" t="s">
        <v>569</v>
      </c>
      <c r="G407" s="178" t="s">
        <v>146</v>
      </c>
      <c r="H407" s="179">
        <v>29.76</v>
      </c>
      <c r="I407" s="180"/>
      <c r="J407" s="181">
        <f>ROUND(I407*H407,2)</f>
        <v>0</v>
      </c>
      <c r="K407" s="177" t="s">
        <v>141</v>
      </c>
      <c r="L407" s="41"/>
      <c r="M407" s="182" t="s">
        <v>5</v>
      </c>
      <c r="N407" s="183" t="s">
        <v>40</v>
      </c>
      <c r="O407" s="42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AR407" s="24" t="s">
        <v>131</v>
      </c>
      <c r="AT407" s="24" t="s">
        <v>127</v>
      </c>
      <c r="AU407" s="24" t="s">
        <v>79</v>
      </c>
      <c r="AY407" s="24" t="s">
        <v>125</v>
      </c>
      <c r="BE407" s="186">
        <f>IF(N407="základní",J407,0)</f>
        <v>0</v>
      </c>
      <c r="BF407" s="186">
        <f>IF(N407="snížená",J407,0)</f>
        <v>0</v>
      </c>
      <c r="BG407" s="186">
        <f>IF(N407="zákl. přenesená",J407,0)</f>
        <v>0</v>
      </c>
      <c r="BH407" s="186">
        <f>IF(N407="sníž. přenesená",J407,0)</f>
        <v>0</v>
      </c>
      <c r="BI407" s="186">
        <f>IF(N407="nulová",J407,0)</f>
        <v>0</v>
      </c>
      <c r="BJ407" s="24" t="s">
        <v>77</v>
      </c>
      <c r="BK407" s="186">
        <f>ROUND(I407*H407,2)</f>
        <v>0</v>
      </c>
      <c r="BL407" s="24" t="s">
        <v>131</v>
      </c>
      <c r="BM407" s="24" t="s">
        <v>570</v>
      </c>
    </row>
    <row r="408" spans="2:65" s="12" customFormat="1">
      <c r="B408" s="196"/>
      <c r="D408" s="188" t="s">
        <v>132</v>
      </c>
      <c r="E408" s="197" t="s">
        <v>5</v>
      </c>
      <c r="F408" s="198" t="s">
        <v>571</v>
      </c>
      <c r="H408" s="199">
        <v>29.76</v>
      </c>
      <c r="I408" s="200"/>
      <c r="L408" s="196"/>
      <c r="M408" s="201"/>
      <c r="N408" s="202"/>
      <c r="O408" s="202"/>
      <c r="P408" s="202"/>
      <c r="Q408" s="202"/>
      <c r="R408" s="202"/>
      <c r="S408" s="202"/>
      <c r="T408" s="203"/>
      <c r="AT408" s="197" t="s">
        <v>132</v>
      </c>
      <c r="AU408" s="197" t="s">
        <v>79</v>
      </c>
      <c r="AV408" s="12" t="s">
        <v>79</v>
      </c>
      <c r="AW408" s="12" t="s">
        <v>33</v>
      </c>
      <c r="AX408" s="12" t="s">
        <v>69</v>
      </c>
      <c r="AY408" s="197" t="s">
        <v>125</v>
      </c>
    </row>
    <row r="409" spans="2:65" s="13" customFormat="1">
      <c r="B409" s="204"/>
      <c r="D409" s="188" t="s">
        <v>132</v>
      </c>
      <c r="E409" s="232" t="s">
        <v>5</v>
      </c>
      <c r="F409" s="233" t="s">
        <v>137</v>
      </c>
      <c r="H409" s="234">
        <v>29.76</v>
      </c>
      <c r="I409" s="209"/>
      <c r="L409" s="204"/>
      <c r="M409" s="210"/>
      <c r="N409" s="211"/>
      <c r="O409" s="211"/>
      <c r="P409" s="211"/>
      <c r="Q409" s="211"/>
      <c r="R409" s="211"/>
      <c r="S409" s="211"/>
      <c r="T409" s="212"/>
      <c r="AT409" s="213" t="s">
        <v>132</v>
      </c>
      <c r="AU409" s="213" t="s">
        <v>79</v>
      </c>
      <c r="AV409" s="13" t="s">
        <v>131</v>
      </c>
      <c r="AW409" s="13" t="s">
        <v>33</v>
      </c>
      <c r="AX409" s="13" t="s">
        <v>77</v>
      </c>
      <c r="AY409" s="213" t="s">
        <v>125</v>
      </c>
    </row>
    <row r="410" spans="2:65" s="10" customFormat="1" ht="29.85" customHeight="1">
      <c r="B410" s="160"/>
      <c r="D410" s="171" t="s">
        <v>68</v>
      </c>
      <c r="E410" s="172" t="s">
        <v>572</v>
      </c>
      <c r="F410" s="172" t="s">
        <v>573</v>
      </c>
      <c r="I410" s="163"/>
      <c r="J410" s="173">
        <f>BK410</f>
        <v>0</v>
      </c>
      <c r="L410" s="160"/>
      <c r="M410" s="165"/>
      <c r="N410" s="166"/>
      <c r="O410" s="166"/>
      <c r="P410" s="167">
        <f>SUM(P411:P439)</f>
        <v>0</v>
      </c>
      <c r="Q410" s="166"/>
      <c r="R410" s="167">
        <f>SUM(R411:R439)</f>
        <v>0</v>
      </c>
      <c r="S410" s="166"/>
      <c r="T410" s="168">
        <f>SUM(T411:T439)</f>
        <v>0</v>
      </c>
      <c r="AR410" s="161" t="s">
        <v>77</v>
      </c>
      <c r="AT410" s="169" t="s">
        <v>68</v>
      </c>
      <c r="AU410" s="169" t="s">
        <v>77</v>
      </c>
      <c r="AY410" s="161" t="s">
        <v>125</v>
      </c>
      <c r="BK410" s="170">
        <f>SUM(BK411:BK439)</f>
        <v>0</v>
      </c>
    </row>
    <row r="411" spans="2:65" s="1" customFormat="1" ht="22.5" customHeight="1">
      <c r="B411" s="174"/>
      <c r="C411" s="175" t="s">
        <v>574</v>
      </c>
      <c r="D411" s="175" t="s">
        <v>127</v>
      </c>
      <c r="E411" s="176" t="s">
        <v>575</v>
      </c>
      <c r="F411" s="177" t="s">
        <v>576</v>
      </c>
      <c r="G411" s="178" t="s">
        <v>293</v>
      </c>
      <c r="H411" s="179">
        <v>3151.43</v>
      </c>
      <c r="I411" s="180"/>
      <c r="J411" s="181">
        <f>ROUND(I411*H411,2)</f>
        <v>0</v>
      </c>
      <c r="K411" s="177" t="s">
        <v>141</v>
      </c>
      <c r="L411" s="41"/>
      <c r="M411" s="182" t="s">
        <v>5</v>
      </c>
      <c r="N411" s="183" t="s">
        <v>40</v>
      </c>
      <c r="O411" s="42"/>
      <c r="P411" s="184">
        <f>O411*H411</f>
        <v>0</v>
      </c>
      <c r="Q411" s="184">
        <v>0</v>
      </c>
      <c r="R411" s="184">
        <f>Q411*H411</f>
        <v>0</v>
      </c>
      <c r="S411" s="184">
        <v>0</v>
      </c>
      <c r="T411" s="185">
        <f>S411*H411</f>
        <v>0</v>
      </c>
      <c r="AR411" s="24" t="s">
        <v>131</v>
      </c>
      <c r="AT411" s="24" t="s">
        <v>127</v>
      </c>
      <c r="AU411" s="24" t="s">
        <v>79</v>
      </c>
      <c r="AY411" s="24" t="s">
        <v>125</v>
      </c>
      <c r="BE411" s="186">
        <f>IF(N411="základní",J411,0)</f>
        <v>0</v>
      </c>
      <c r="BF411" s="186">
        <f>IF(N411="snížená",J411,0)</f>
        <v>0</v>
      </c>
      <c r="BG411" s="186">
        <f>IF(N411="zákl. přenesená",J411,0)</f>
        <v>0</v>
      </c>
      <c r="BH411" s="186">
        <f>IF(N411="sníž. přenesená",J411,0)</f>
        <v>0</v>
      </c>
      <c r="BI411" s="186">
        <f>IF(N411="nulová",J411,0)</f>
        <v>0</v>
      </c>
      <c r="BJ411" s="24" t="s">
        <v>77</v>
      </c>
      <c r="BK411" s="186">
        <f>ROUND(I411*H411,2)</f>
        <v>0</v>
      </c>
      <c r="BL411" s="24" t="s">
        <v>131</v>
      </c>
      <c r="BM411" s="24" t="s">
        <v>577</v>
      </c>
    </row>
    <row r="412" spans="2:65" s="12" customFormat="1">
      <c r="B412" s="196"/>
      <c r="D412" s="188" t="s">
        <v>132</v>
      </c>
      <c r="E412" s="197" t="s">
        <v>5</v>
      </c>
      <c r="F412" s="198" t="s">
        <v>578</v>
      </c>
      <c r="H412" s="199">
        <v>3151.43</v>
      </c>
      <c r="I412" s="200"/>
      <c r="L412" s="196"/>
      <c r="M412" s="201"/>
      <c r="N412" s="202"/>
      <c r="O412" s="202"/>
      <c r="P412" s="202"/>
      <c r="Q412" s="202"/>
      <c r="R412" s="202"/>
      <c r="S412" s="202"/>
      <c r="T412" s="203"/>
      <c r="AT412" s="197" t="s">
        <v>132</v>
      </c>
      <c r="AU412" s="197" t="s">
        <v>79</v>
      </c>
      <c r="AV412" s="12" t="s">
        <v>79</v>
      </c>
      <c r="AW412" s="12" t="s">
        <v>33</v>
      </c>
      <c r="AX412" s="12" t="s">
        <v>69</v>
      </c>
      <c r="AY412" s="197" t="s">
        <v>125</v>
      </c>
    </row>
    <row r="413" spans="2:65" s="13" customFormat="1">
      <c r="B413" s="204"/>
      <c r="D413" s="205" t="s">
        <v>132</v>
      </c>
      <c r="E413" s="206" t="s">
        <v>5</v>
      </c>
      <c r="F413" s="207" t="s">
        <v>137</v>
      </c>
      <c r="H413" s="208">
        <v>3151.43</v>
      </c>
      <c r="I413" s="209"/>
      <c r="L413" s="204"/>
      <c r="M413" s="210"/>
      <c r="N413" s="211"/>
      <c r="O413" s="211"/>
      <c r="P413" s="211"/>
      <c r="Q413" s="211"/>
      <c r="R413" s="211"/>
      <c r="S413" s="211"/>
      <c r="T413" s="212"/>
      <c r="AT413" s="213" t="s">
        <v>132</v>
      </c>
      <c r="AU413" s="213" t="s">
        <v>79</v>
      </c>
      <c r="AV413" s="13" t="s">
        <v>131</v>
      </c>
      <c r="AW413" s="13" t="s">
        <v>33</v>
      </c>
      <c r="AX413" s="13" t="s">
        <v>77</v>
      </c>
      <c r="AY413" s="213" t="s">
        <v>125</v>
      </c>
    </row>
    <row r="414" spans="2:65" s="1" customFormat="1" ht="22.5" customHeight="1">
      <c r="B414" s="174"/>
      <c r="C414" s="175" t="s">
        <v>387</v>
      </c>
      <c r="D414" s="175" t="s">
        <v>127</v>
      </c>
      <c r="E414" s="176" t="s">
        <v>579</v>
      </c>
      <c r="F414" s="177" t="s">
        <v>580</v>
      </c>
      <c r="G414" s="178" t="s">
        <v>293</v>
      </c>
      <c r="H414" s="179">
        <v>59877.17</v>
      </c>
      <c r="I414" s="180"/>
      <c r="J414" s="181">
        <f>ROUND(I414*H414,2)</f>
        <v>0</v>
      </c>
      <c r="K414" s="177" t="s">
        <v>141</v>
      </c>
      <c r="L414" s="41"/>
      <c r="M414" s="182" t="s">
        <v>5</v>
      </c>
      <c r="N414" s="183" t="s">
        <v>40</v>
      </c>
      <c r="O414" s="42"/>
      <c r="P414" s="184">
        <f>O414*H414</f>
        <v>0</v>
      </c>
      <c r="Q414" s="184">
        <v>0</v>
      </c>
      <c r="R414" s="184">
        <f>Q414*H414</f>
        <v>0</v>
      </c>
      <c r="S414" s="184">
        <v>0</v>
      </c>
      <c r="T414" s="185">
        <f>S414*H414</f>
        <v>0</v>
      </c>
      <c r="AR414" s="24" t="s">
        <v>131</v>
      </c>
      <c r="AT414" s="24" t="s">
        <v>127</v>
      </c>
      <c r="AU414" s="24" t="s">
        <v>79</v>
      </c>
      <c r="AY414" s="24" t="s">
        <v>125</v>
      </c>
      <c r="BE414" s="186">
        <f>IF(N414="základní",J414,0)</f>
        <v>0</v>
      </c>
      <c r="BF414" s="186">
        <f>IF(N414="snížená",J414,0)</f>
        <v>0</v>
      </c>
      <c r="BG414" s="186">
        <f>IF(N414="zákl. přenesená",J414,0)</f>
        <v>0</v>
      </c>
      <c r="BH414" s="186">
        <f>IF(N414="sníž. přenesená",J414,0)</f>
        <v>0</v>
      </c>
      <c r="BI414" s="186">
        <f>IF(N414="nulová",J414,0)</f>
        <v>0</v>
      </c>
      <c r="BJ414" s="24" t="s">
        <v>77</v>
      </c>
      <c r="BK414" s="186">
        <f>ROUND(I414*H414,2)</f>
        <v>0</v>
      </c>
      <c r="BL414" s="24" t="s">
        <v>131</v>
      </c>
      <c r="BM414" s="24" t="s">
        <v>581</v>
      </c>
    </row>
    <row r="415" spans="2:65" s="1" customFormat="1" ht="22.5" customHeight="1">
      <c r="B415" s="174"/>
      <c r="C415" s="175" t="s">
        <v>582</v>
      </c>
      <c r="D415" s="175" t="s">
        <v>127</v>
      </c>
      <c r="E415" s="176" t="s">
        <v>583</v>
      </c>
      <c r="F415" s="177" t="s">
        <v>584</v>
      </c>
      <c r="G415" s="178" t="s">
        <v>293</v>
      </c>
      <c r="H415" s="179">
        <v>4280.4399999999996</v>
      </c>
      <c r="I415" s="180"/>
      <c r="J415" s="181">
        <f>ROUND(I415*H415,2)</f>
        <v>0</v>
      </c>
      <c r="K415" s="177" t="s">
        <v>141</v>
      </c>
      <c r="L415" s="41"/>
      <c r="M415" s="182" t="s">
        <v>5</v>
      </c>
      <c r="N415" s="183" t="s">
        <v>40</v>
      </c>
      <c r="O415" s="42"/>
      <c r="P415" s="184">
        <f>O415*H415</f>
        <v>0</v>
      </c>
      <c r="Q415" s="184">
        <v>0</v>
      </c>
      <c r="R415" s="184">
        <f>Q415*H415</f>
        <v>0</v>
      </c>
      <c r="S415" s="184">
        <v>0</v>
      </c>
      <c r="T415" s="185">
        <f>S415*H415</f>
        <v>0</v>
      </c>
      <c r="AR415" s="24" t="s">
        <v>131</v>
      </c>
      <c r="AT415" s="24" t="s">
        <v>127</v>
      </c>
      <c r="AU415" s="24" t="s">
        <v>79</v>
      </c>
      <c r="AY415" s="24" t="s">
        <v>125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24" t="s">
        <v>77</v>
      </c>
      <c r="BK415" s="186">
        <f>ROUND(I415*H415,2)</f>
        <v>0</v>
      </c>
      <c r="BL415" s="24" t="s">
        <v>131</v>
      </c>
      <c r="BM415" s="24" t="s">
        <v>585</v>
      </c>
    </row>
    <row r="416" spans="2:65" s="12" customFormat="1">
      <c r="B416" s="196"/>
      <c r="D416" s="188" t="s">
        <v>132</v>
      </c>
      <c r="E416" s="197" t="s">
        <v>5</v>
      </c>
      <c r="F416" s="198" t="s">
        <v>586</v>
      </c>
      <c r="H416" s="199">
        <v>2227.94</v>
      </c>
      <c r="I416" s="200"/>
      <c r="L416" s="196"/>
      <c r="M416" s="201"/>
      <c r="N416" s="202"/>
      <c r="O416" s="202"/>
      <c r="P416" s="202"/>
      <c r="Q416" s="202"/>
      <c r="R416" s="202"/>
      <c r="S416" s="202"/>
      <c r="T416" s="203"/>
      <c r="AT416" s="197" t="s">
        <v>132</v>
      </c>
      <c r="AU416" s="197" t="s">
        <v>79</v>
      </c>
      <c r="AV416" s="12" t="s">
        <v>79</v>
      </c>
      <c r="AW416" s="12" t="s">
        <v>33</v>
      </c>
      <c r="AX416" s="12" t="s">
        <v>69</v>
      </c>
      <c r="AY416" s="197" t="s">
        <v>125</v>
      </c>
    </row>
    <row r="417" spans="2:65" s="12" customFormat="1">
      <c r="B417" s="196"/>
      <c r="D417" s="188" t="s">
        <v>132</v>
      </c>
      <c r="E417" s="197" t="s">
        <v>5</v>
      </c>
      <c r="F417" s="198" t="s">
        <v>587</v>
      </c>
      <c r="H417" s="199">
        <v>2052.5</v>
      </c>
      <c r="I417" s="200"/>
      <c r="L417" s="196"/>
      <c r="M417" s="201"/>
      <c r="N417" s="202"/>
      <c r="O417" s="202"/>
      <c r="P417" s="202"/>
      <c r="Q417" s="202"/>
      <c r="R417" s="202"/>
      <c r="S417" s="202"/>
      <c r="T417" s="203"/>
      <c r="AT417" s="197" t="s">
        <v>132</v>
      </c>
      <c r="AU417" s="197" t="s">
        <v>79</v>
      </c>
      <c r="AV417" s="12" t="s">
        <v>79</v>
      </c>
      <c r="AW417" s="12" t="s">
        <v>33</v>
      </c>
      <c r="AX417" s="12" t="s">
        <v>69</v>
      </c>
      <c r="AY417" s="197" t="s">
        <v>125</v>
      </c>
    </row>
    <row r="418" spans="2:65" s="13" customFormat="1">
      <c r="B418" s="204"/>
      <c r="D418" s="205" t="s">
        <v>132</v>
      </c>
      <c r="E418" s="206" t="s">
        <v>5</v>
      </c>
      <c r="F418" s="207" t="s">
        <v>137</v>
      </c>
      <c r="H418" s="208">
        <v>4280.4399999999996</v>
      </c>
      <c r="I418" s="209"/>
      <c r="L418" s="204"/>
      <c r="M418" s="210"/>
      <c r="N418" s="211"/>
      <c r="O418" s="211"/>
      <c r="P418" s="211"/>
      <c r="Q418" s="211"/>
      <c r="R418" s="211"/>
      <c r="S418" s="211"/>
      <c r="T418" s="212"/>
      <c r="AT418" s="213" t="s">
        <v>132</v>
      </c>
      <c r="AU418" s="213" t="s">
        <v>79</v>
      </c>
      <c r="AV418" s="13" t="s">
        <v>131</v>
      </c>
      <c r="AW418" s="13" t="s">
        <v>33</v>
      </c>
      <c r="AX418" s="13" t="s">
        <v>77</v>
      </c>
      <c r="AY418" s="213" t="s">
        <v>125</v>
      </c>
    </row>
    <row r="419" spans="2:65" s="1" customFormat="1" ht="22.5" customHeight="1">
      <c r="B419" s="174"/>
      <c r="C419" s="175" t="s">
        <v>390</v>
      </c>
      <c r="D419" s="175" t="s">
        <v>127</v>
      </c>
      <c r="E419" s="176" t="s">
        <v>588</v>
      </c>
      <c r="F419" s="177" t="s">
        <v>589</v>
      </c>
      <c r="G419" s="178" t="s">
        <v>293</v>
      </c>
      <c r="H419" s="179">
        <v>81328.36</v>
      </c>
      <c r="I419" s="180"/>
      <c r="J419" s="181">
        <f>ROUND(I419*H419,2)</f>
        <v>0</v>
      </c>
      <c r="K419" s="177" t="s">
        <v>141</v>
      </c>
      <c r="L419" s="41"/>
      <c r="M419" s="182" t="s">
        <v>5</v>
      </c>
      <c r="N419" s="183" t="s">
        <v>40</v>
      </c>
      <c r="O419" s="42"/>
      <c r="P419" s="184">
        <f>O419*H419</f>
        <v>0</v>
      </c>
      <c r="Q419" s="184">
        <v>0</v>
      </c>
      <c r="R419" s="184">
        <f>Q419*H419</f>
        <v>0</v>
      </c>
      <c r="S419" s="184">
        <v>0</v>
      </c>
      <c r="T419" s="185">
        <f>S419*H419</f>
        <v>0</v>
      </c>
      <c r="AR419" s="24" t="s">
        <v>131</v>
      </c>
      <c r="AT419" s="24" t="s">
        <v>127</v>
      </c>
      <c r="AU419" s="24" t="s">
        <v>79</v>
      </c>
      <c r="AY419" s="24" t="s">
        <v>125</v>
      </c>
      <c r="BE419" s="186">
        <f>IF(N419="základní",J419,0)</f>
        <v>0</v>
      </c>
      <c r="BF419" s="186">
        <f>IF(N419="snížená",J419,0)</f>
        <v>0</v>
      </c>
      <c r="BG419" s="186">
        <f>IF(N419="zákl. přenesená",J419,0)</f>
        <v>0</v>
      </c>
      <c r="BH419" s="186">
        <f>IF(N419="sníž. přenesená",J419,0)</f>
        <v>0</v>
      </c>
      <c r="BI419" s="186">
        <f>IF(N419="nulová",J419,0)</f>
        <v>0</v>
      </c>
      <c r="BJ419" s="24" t="s">
        <v>77</v>
      </c>
      <c r="BK419" s="186">
        <f>ROUND(I419*H419,2)</f>
        <v>0</v>
      </c>
      <c r="BL419" s="24" t="s">
        <v>131</v>
      </c>
      <c r="BM419" s="24" t="s">
        <v>590</v>
      </c>
    </row>
    <row r="420" spans="2:65" s="1" customFormat="1" ht="22.5" customHeight="1">
      <c r="B420" s="174"/>
      <c r="C420" s="175" t="s">
        <v>591</v>
      </c>
      <c r="D420" s="175" t="s">
        <v>127</v>
      </c>
      <c r="E420" s="176" t="s">
        <v>592</v>
      </c>
      <c r="F420" s="177" t="s">
        <v>593</v>
      </c>
      <c r="G420" s="178" t="s">
        <v>293</v>
      </c>
      <c r="H420" s="179">
        <v>724.67</v>
      </c>
      <c r="I420" s="180"/>
      <c r="J420" s="181">
        <f>ROUND(I420*H420,2)</f>
        <v>0</v>
      </c>
      <c r="K420" s="177" t="s">
        <v>141</v>
      </c>
      <c r="L420" s="41"/>
      <c r="M420" s="182" t="s">
        <v>5</v>
      </c>
      <c r="N420" s="183" t="s">
        <v>40</v>
      </c>
      <c r="O420" s="42"/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AR420" s="24" t="s">
        <v>131</v>
      </c>
      <c r="AT420" s="24" t="s">
        <v>127</v>
      </c>
      <c r="AU420" s="24" t="s">
        <v>79</v>
      </c>
      <c r="AY420" s="24" t="s">
        <v>125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24" t="s">
        <v>77</v>
      </c>
      <c r="BK420" s="186">
        <f>ROUND(I420*H420,2)</f>
        <v>0</v>
      </c>
      <c r="BL420" s="24" t="s">
        <v>131</v>
      </c>
      <c r="BM420" s="24" t="s">
        <v>594</v>
      </c>
    </row>
    <row r="421" spans="2:65" s="11" customFormat="1">
      <c r="B421" s="187"/>
      <c r="D421" s="188" t="s">
        <v>132</v>
      </c>
      <c r="E421" s="189" t="s">
        <v>5</v>
      </c>
      <c r="F421" s="190" t="s">
        <v>595</v>
      </c>
      <c r="H421" s="191" t="s">
        <v>5</v>
      </c>
      <c r="I421" s="192"/>
      <c r="L421" s="187"/>
      <c r="M421" s="193"/>
      <c r="N421" s="194"/>
      <c r="O421" s="194"/>
      <c r="P421" s="194"/>
      <c r="Q421" s="194"/>
      <c r="R421" s="194"/>
      <c r="S421" s="194"/>
      <c r="T421" s="195"/>
      <c r="AT421" s="191" t="s">
        <v>132</v>
      </c>
      <c r="AU421" s="191" t="s">
        <v>79</v>
      </c>
      <c r="AV421" s="11" t="s">
        <v>77</v>
      </c>
      <c r="AW421" s="11" t="s">
        <v>33</v>
      </c>
      <c r="AX421" s="11" t="s">
        <v>69</v>
      </c>
      <c r="AY421" s="191" t="s">
        <v>125</v>
      </c>
    </row>
    <row r="422" spans="2:65" s="12" customFormat="1">
      <c r="B422" s="196"/>
      <c r="D422" s="188" t="s">
        <v>132</v>
      </c>
      <c r="E422" s="197" t="s">
        <v>5</v>
      </c>
      <c r="F422" s="198" t="s">
        <v>596</v>
      </c>
      <c r="H422" s="199">
        <v>188.7</v>
      </c>
      <c r="I422" s="200"/>
      <c r="L422" s="196"/>
      <c r="M422" s="201"/>
      <c r="N422" s="202"/>
      <c r="O422" s="202"/>
      <c r="P422" s="202"/>
      <c r="Q422" s="202"/>
      <c r="R422" s="202"/>
      <c r="S422" s="202"/>
      <c r="T422" s="203"/>
      <c r="AT422" s="197" t="s">
        <v>132</v>
      </c>
      <c r="AU422" s="197" t="s">
        <v>79</v>
      </c>
      <c r="AV422" s="12" t="s">
        <v>79</v>
      </c>
      <c r="AW422" s="12" t="s">
        <v>33</v>
      </c>
      <c r="AX422" s="12" t="s">
        <v>69</v>
      </c>
      <c r="AY422" s="197" t="s">
        <v>125</v>
      </c>
    </row>
    <row r="423" spans="2:65" s="12" customFormat="1">
      <c r="B423" s="196"/>
      <c r="D423" s="188" t="s">
        <v>132</v>
      </c>
      <c r="E423" s="197" t="s">
        <v>5</v>
      </c>
      <c r="F423" s="198" t="s">
        <v>597</v>
      </c>
      <c r="H423" s="199">
        <v>535.97</v>
      </c>
      <c r="I423" s="200"/>
      <c r="L423" s="196"/>
      <c r="M423" s="201"/>
      <c r="N423" s="202"/>
      <c r="O423" s="202"/>
      <c r="P423" s="202"/>
      <c r="Q423" s="202"/>
      <c r="R423" s="202"/>
      <c r="S423" s="202"/>
      <c r="T423" s="203"/>
      <c r="AT423" s="197" t="s">
        <v>132</v>
      </c>
      <c r="AU423" s="197" t="s">
        <v>79</v>
      </c>
      <c r="AV423" s="12" t="s">
        <v>79</v>
      </c>
      <c r="AW423" s="12" t="s">
        <v>33</v>
      </c>
      <c r="AX423" s="12" t="s">
        <v>69</v>
      </c>
      <c r="AY423" s="197" t="s">
        <v>125</v>
      </c>
    </row>
    <row r="424" spans="2:65" s="13" customFormat="1">
      <c r="B424" s="204"/>
      <c r="D424" s="205" t="s">
        <v>132</v>
      </c>
      <c r="E424" s="206" t="s">
        <v>5</v>
      </c>
      <c r="F424" s="207" t="s">
        <v>137</v>
      </c>
      <c r="H424" s="208">
        <v>724.67</v>
      </c>
      <c r="I424" s="209"/>
      <c r="L424" s="204"/>
      <c r="M424" s="210"/>
      <c r="N424" s="211"/>
      <c r="O424" s="211"/>
      <c r="P424" s="211"/>
      <c r="Q424" s="211"/>
      <c r="R424" s="211"/>
      <c r="S424" s="211"/>
      <c r="T424" s="212"/>
      <c r="AT424" s="213" t="s">
        <v>132</v>
      </c>
      <c r="AU424" s="213" t="s">
        <v>79</v>
      </c>
      <c r="AV424" s="13" t="s">
        <v>131</v>
      </c>
      <c r="AW424" s="13" t="s">
        <v>33</v>
      </c>
      <c r="AX424" s="13" t="s">
        <v>77</v>
      </c>
      <c r="AY424" s="213" t="s">
        <v>125</v>
      </c>
    </row>
    <row r="425" spans="2:65" s="1" customFormat="1" ht="22.5" customHeight="1">
      <c r="B425" s="174"/>
      <c r="C425" s="175" t="s">
        <v>394</v>
      </c>
      <c r="D425" s="175" t="s">
        <v>127</v>
      </c>
      <c r="E425" s="176" t="s">
        <v>598</v>
      </c>
      <c r="F425" s="177" t="s">
        <v>599</v>
      </c>
      <c r="G425" s="178" t="s">
        <v>293</v>
      </c>
      <c r="H425" s="179">
        <v>13768.73</v>
      </c>
      <c r="I425" s="180"/>
      <c r="J425" s="181">
        <f>ROUND(I425*H425,2)</f>
        <v>0</v>
      </c>
      <c r="K425" s="177" t="s">
        <v>141</v>
      </c>
      <c r="L425" s="41"/>
      <c r="M425" s="182" t="s">
        <v>5</v>
      </c>
      <c r="N425" s="183" t="s">
        <v>40</v>
      </c>
      <c r="O425" s="42"/>
      <c r="P425" s="184">
        <f>O425*H425</f>
        <v>0</v>
      </c>
      <c r="Q425" s="184">
        <v>0</v>
      </c>
      <c r="R425" s="184">
        <f>Q425*H425</f>
        <v>0</v>
      </c>
      <c r="S425" s="184">
        <v>0</v>
      </c>
      <c r="T425" s="185">
        <f>S425*H425</f>
        <v>0</v>
      </c>
      <c r="AR425" s="24" t="s">
        <v>131</v>
      </c>
      <c r="AT425" s="24" t="s">
        <v>127</v>
      </c>
      <c r="AU425" s="24" t="s">
        <v>79</v>
      </c>
      <c r="AY425" s="24" t="s">
        <v>125</v>
      </c>
      <c r="BE425" s="186">
        <f>IF(N425="základní",J425,0)</f>
        <v>0</v>
      </c>
      <c r="BF425" s="186">
        <f>IF(N425="snížená",J425,0)</f>
        <v>0</v>
      </c>
      <c r="BG425" s="186">
        <f>IF(N425="zákl. přenesená",J425,0)</f>
        <v>0</v>
      </c>
      <c r="BH425" s="186">
        <f>IF(N425="sníž. přenesená",J425,0)</f>
        <v>0</v>
      </c>
      <c r="BI425" s="186">
        <f>IF(N425="nulová",J425,0)</f>
        <v>0</v>
      </c>
      <c r="BJ425" s="24" t="s">
        <v>77</v>
      </c>
      <c r="BK425" s="186">
        <f>ROUND(I425*H425,2)</f>
        <v>0</v>
      </c>
      <c r="BL425" s="24" t="s">
        <v>131</v>
      </c>
      <c r="BM425" s="24" t="s">
        <v>600</v>
      </c>
    </row>
    <row r="426" spans="2:65" s="1" customFormat="1" ht="22.5" customHeight="1">
      <c r="B426" s="174"/>
      <c r="C426" s="175" t="s">
        <v>601</v>
      </c>
      <c r="D426" s="175" t="s">
        <v>127</v>
      </c>
      <c r="E426" s="176" t="s">
        <v>602</v>
      </c>
      <c r="F426" s="177" t="s">
        <v>603</v>
      </c>
      <c r="G426" s="178" t="s">
        <v>293</v>
      </c>
      <c r="H426" s="179">
        <v>2052.5</v>
      </c>
      <c r="I426" s="180"/>
      <c r="J426" s="181">
        <f>ROUND(I426*H426,2)</f>
        <v>0</v>
      </c>
      <c r="K426" s="177" t="s">
        <v>141</v>
      </c>
      <c r="L426" s="41"/>
      <c r="M426" s="182" t="s">
        <v>5</v>
      </c>
      <c r="N426" s="183" t="s">
        <v>40</v>
      </c>
      <c r="O426" s="42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AR426" s="24" t="s">
        <v>131</v>
      </c>
      <c r="AT426" s="24" t="s">
        <v>127</v>
      </c>
      <c r="AU426" s="24" t="s">
        <v>79</v>
      </c>
      <c r="AY426" s="24" t="s">
        <v>125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24" t="s">
        <v>77</v>
      </c>
      <c r="BK426" s="186">
        <f>ROUND(I426*H426,2)</f>
        <v>0</v>
      </c>
      <c r="BL426" s="24" t="s">
        <v>131</v>
      </c>
      <c r="BM426" s="24" t="s">
        <v>604</v>
      </c>
    </row>
    <row r="427" spans="2:65" s="12" customFormat="1">
      <c r="B427" s="196"/>
      <c r="D427" s="188" t="s">
        <v>132</v>
      </c>
      <c r="E427" s="197" t="s">
        <v>5</v>
      </c>
      <c r="F427" s="198" t="s">
        <v>587</v>
      </c>
      <c r="H427" s="199">
        <v>2052.5</v>
      </c>
      <c r="I427" s="200"/>
      <c r="L427" s="196"/>
      <c r="M427" s="201"/>
      <c r="N427" s="202"/>
      <c r="O427" s="202"/>
      <c r="P427" s="202"/>
      <c r="Q427" s="202"/>
      <c r="R427" s="202"/>
      <c r="S427" s="202"/>
      <c r="T427" s="203"/>
      <c r="AT427" s="197" t="s">
        <v>132</v>
      </c>
      <c r="AU427" s="197" t="s">
        <v>79</v>
      </c>
      <c r="AV427" s="12" t="s">
        <v>79</v>
      </c>
      <c r="AW427" s="12" t="s">
        <v>33</v>
      </c>
      <c r="AX427" s="12" t="s">
        <v>69</v>
      </c>
      <c r="AY427" s="197" t="s">
        <v>125</v>
      </c>
    </row>
    <row r="428" spans="2:65" s="13" customFormat="1">
      <c r="B428" s="204"/>
      <c r="D428" s="205" t="s">
        <v>132</v>
      </c>
      <c r="E428" s="206" t="s">
        <v>5</v>
      </c>
      <c r="F428" s="207" t="s">
        <v>137</v>
      </c>
      <c r="H428" s="208">
        <v>2052.5</v>
      </c>
      <c r="I428" s="209"/>
      <c r="L428" s="204"/>
      <c r="M428" s="210"/>
      <c r="N428" s="211"/>
      <c r="O428" s="211"/>
      <c r="P428" s="211"/>
      <c r="Q428" s="211"/>
      <c r="R428" s="211"/>
      <c r="S428" s="211"/>
      <c r="T428" s="212"/>
      <c r="AT428" s="213" t="s">
        <v>132</v>
      </c>
      <c r="AU428" s="213" t="s">
        <v>79</v>
      </c>
      <c r="AV428" s="13" t="s">
        <v>131</v>
      </c>
      <c r="AW428" s="13" t="s">
        <v>33</v>
      </c>
      <c r="AX428" s="13" t="s">
        <v>77</v>
      </c>
      <c r="AY428" s="213" t="s">
        <v>125</v>
      </c>
    </row>
    <row r="429" spans="2:65" s="1" customFormat="1" ht="22.5" customHeight="1">
      <c r="B429" s="174"/>
      <c r="C429" s="175" t="s">
        <v>397</v>
      </c>
      <c r="D429" s="175" t="s">
        <v>127</v>
      </c>
      <c r="E429" s="176" t="s">
        <v>605</v>
      </c>
      <c r="F429" s="177" t="s">
        <v>606</v>
      </c>
      <c r="G429" s="178" t="s">
        <v>293</v>
      </c>
      <c r="H429" s="179">
        <v>2227.94</v>
      </c>
      <c r="I429" s="180"/>
      <c r="J429" s="181">
        <f>ROUND(I429*H429,2)</f>
        <v>0</v>
      </c>
      <c r="K429" s="177" t="s">
        <v>141</v>
      </c>
      <c r="L429" s="41"/>
      <c r="M429" s="182" t="s">
        <v>5</v>
      </c>
      <c r="N429" s="183" t="s">
        <v>40</v>
      </c>
      <c r="O429" s="42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AR429" s="24" t="s">
        <v>131</v>
      </c>
      <c r="AT429" s="24" t="s">
        <v>127</v>
      </c>
      <c r="AU429" s="24" t="s">
        <v>79</v>
      </c>
      <c r="AY429" s="24" t="s">
        <v>125</v>
      </c>
      <c r="BE429" s="186">
        <f>IF(N429="základní",J429,0)</f>
        <v>0</v>
      </c>
      <c r="BF429" s="186">
        <f>IF(N429="snížená",J429,0)</f>
        <v>0</v>
      </c>
      <c r="BG429" s="186">
        <f>IF(N429="zákl. přenesená",J429,0)</f>
        <v>0</v>
      </c>
      <c r="BH429" s="186">
        <f>IF(N429="sníž. přenesená",J429,0)</f>
        <v>0</v>
      </c>
      <c r="BI429" s="186">
        <f>IF(N429="nulová",J429,0)</f>
        <v>0</v>
      </c>
      <c r="BJ429" s="24" t="s">
        <v>77</v>
      </c>
      <c r="BK429" s="186">
        <f>ROUND(I429*H429,2)</f>
        <v>0</v>
      </c>
      <c r="BL429" s="24" t="s">
        <v>131</v>
      </c>
      <c r="BM429" s="24" t="s">
        <v>607</v>
      </c>
    </row>
    <row r="430" spans="2:65" s="12" customFormat="1">
      <c r="B430" s="196"/>
      <c r="D430" s="188" t="s">
        <v>132</v>
      </c>
      <c r="E430" s="197" t="s">
        <v>5</v>
      </c>
      <c r="F430" s="198" t="s">
        <v>586</v>
      </c>
      <c r="H430" s="199">
        <v>2227.94</v>
      </c>
      <c r="I430" s="200"/>
      <c r="L430" s="196"/>
      <c r="M430" s="201"/>
      <c r="N430" s="202"/>
      <c r="O430" s="202"/>
      <c r="P430" s="202"/>
      <c r="Q430" s="202"/>
      <c r="R430" s="202"/>
      <c r="S430" s="202"/>
      <c r="T430" s="203"/>
      <c r="AT430" s="197" t="s">
        <v>132</v>
      </c>
      <c r="AU430" s="197" t="s">
        <v>79</v>
      </c>
      <c r="AV430" s="12" t="s">
        <v>79</v>
      </c>
      <c r="AW430" s="12" t="s">
        <v>33</v>
      </c>
      <c r="AX430" s="12" t="s">
        <v>69</v>
      </c>
      <c r="AY430" s="197" t="s">
        <v>125</v>
      </c>
    </row>
    <row r="431" spans="2:65" s="13" customFormat="1">
      <c r="B431" s="204"/>
      <c r="D431" s="205" t="s">
        <v>132</v>
      </c>
      <c r="E431" s="206" t="s">
        <v>5</v>
      </c>
      <c r="F431" s="207" t="s">
        <v>137</v>
      </c>
      <c r="H431" s="208">
        <v>2227.94</v>
      </c>
      <c r="I431" s="209"/>
      <c r="L431" s="204"/>
      <c r="M431" s="210"/>
      <c r="N431" s="211"/>
      <c r="O431" s="211"/>
      <c r="P431" s="211"/>
      <c r="Q431" s="211"/>
      <c r="R431" s="211"/>
      <c r="S431" s="211"/>
      <c r="T431" s="212"/>
      <c r="AT431" s="213" t="s">
        <v>132</v>
      </c>
      <c r="AU431" s="213" t="s">
        <v>79</v>
      </c>
      <c r="AV431" s="13" t="s">
        <v>131</v>
      </c>
      <c r="AW431" s="13" t="s">
        <v>33</v>
      </c>
      <c r="AX431" s="13" t="s">
        <v>77</v>
      </c>
      <c r="AY431" s="213" t="s">
        <v>125</v>
      </c>
    </row>
    <row r="432" spans="2:65" s="1" customFormat="1" ht="22.5" customHeight="1">
      <c r="B432" s="174"/>
      <c r="C432" s="175" t="s">
        <v>608</v>
      </c>
      <c r="D432" s="175" t="s">
        <v>127</v>
      </c>
      <c r="E432" s="176" t="s">
        <v>609</v>
      </c>
      <c r="F432" s="177" t="s">
        <v>610</v>
      </c>
      <c r="G432" s="178" t="s">
        <v>293</v>
      </c>
      <c r="H432" s="179">
        <v>3151.43</v>
      </c>
      <c r="I432" s="180"/>
      <c r="J432" s="181">
        <f>ROUND(I432*H432,2)</f>
        <v>0</v>
      </c>
      <c r="K432" s="177" t="s">
        <v>141</v>
      </c>
      <c r="L432" s="41"/>
      <c r="M432" s="182" t="s">
        <v>5</v>
      </c>
      <c r="N432" s="183" t="s">
        <v>40</v>
      </c>
      <c r="O432" s="42"/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AR432" s="24" t="s">
        <v>131</v>
      </c>
      <c r="AT432" s="24" t="s">
        <v>127</v>
      </c>
      <c r="AU432" s="24" t="s">
        <v>79</v>
      </c>
      <c r="AY432" s="24" t="s">
        <v>125</v>
      </c>
      <c r="BE432" s="186">
        <f>IF(N432="základní",J432,0)</f>
        <v>0</v>
      </c>
      <c r="BF432" s="186">
        <f>IF(N432="snížená",J432,0)</f>
        <v>0</v>
      </c>
      <c r="BG432" s="186">
        <f>IF(N432="zákl. přenesená",J432,0)</f>
        <v>0</v>
      </c>
      <c r="BH432" s="186">
        <f>IF(N432="sníž. přenesená",J432,0)</f>
        <v>0</v>
      </c>
      <c r="BI432" s="186">
        <f>IF(N432="nulová",J432,0)</f>
        <v>0</v>
      </c>
      <c r="BJ432" s="24" t="s">
        <v>77</v>
      </c>
      <c r="BK432" s="186">
        <f>ROUND(I432*H432,2)</f>
        <v>0</v>
      </c>
      <c r="BL432" s="24" t="s">
        <v>131</v>
      </c>
      <c r="BM432" s="24" t="s">
        <v>611</v>
      </c>
    </row>
    <row r="433" spans="2:65" s="12" customFormat="1">
      <c r="B433" s="196"/>
      <c r="D433" s="188" t="s">
        <v>132</v>
      </c>
      <c r="E433" s="197" t="s">
        <v>5</v>
      </c>
      <c r="F433" s="198" t="s">
        <v>578</v>
      </c>
      <c r="H433" s="199">
        <v>3151.43</v>
      </c>
      <c r="I433" s="200"/>
      <c r="L433" s="196"/>
      <c r="M433" s="201"/>
      <c r="N433" s="202"/>
      <c r="O433" s="202"/>
      <c r="P433" s="202"/>
      <c r="Q433" s="202"/>
      <c r="R433" s="202"/>
      <c r="S433" s="202"/>
      <c r="T433" s="203"/>
      <c r="AT433" s="197" t="s">
        <v>132</v>
      </c>
      <c r="AU433" s="197" t="s">
        <v>79</v>
      </c>
      <c r="AV433" s="12" t="s">
        <v>79</v>
      </c>
      <c r="AW433" s="12" t="s">
        <v>33</v>
      </c>
      <c r="AX433" s="12" t="s">
        <v>69</v>
      </c>
      <c r="AY433" s="197" t="s">
        <v>125</v>
      </c>
    </row>
    <row r="434" spans="2:65" s="13" customFormat="1">
      <c r="B434" s="204"/>
      <c r="D434" s="205" t="s">
        <v>132</v>
      </c>
      <c r="E434" s="206" t="s">
        <v>5</v>
      </c>
      <c r="F434" s="207" t="s">
        <v>137</v>
      </c>
      <c r="H434" s="208">
        <v>3151.43</v>
      </c>
      <c r="I434" s="209"/>
      <c r="L434" s="204"/>
      <c r="M434" s="210"/>
      <c r="N434" s="211"/>
      <c r="O434" s="211"/>
      <c r="P434" s="211"/>
      <c r="Q434" s="211"/>
      <c r="R434" s="211"/>
      <c r="S434" s="211"/>
      <c r="T434" s="212"/>
      <c r="AT434" s="213" t="s">
        <v>132</v>
      </c>
      <c r="AU434" s="213" t="s">
        <v>79</v>
      </c>
      <c r="AV434" s="13" t="s">
        <v>131</v>
      </c>
      <c r="AW434" s="13" t="s">
        <v>33</v>
      </c>
      <c r="AX434" s="13" t="s">
        <v>77</v>
      </c>
      <c r="AY434" s="213" t="s">
        <v>125</v>
      </c>
    </row>
    <row r="435" spans="2:65" s="1" customFormat="1" ht="22.5" customHeight="1">
      <c r="B435" s="174"/>
      <c r="C435" s="175" t="s">
        <v>401</v>
      </c>
      <c r="D435" s="175" t="s">
        <v>127</v>
      </c>
      <c r="E435" s="176" t="s">
        <v>612</v>
      </c>
      <c r="F435" s="177" t="s">
        <v>613</v>
      </c>
      <c r="G435" s="178" t="s">
        <v>293</v>
      </c>
      <c r="H435" s="179">
        <v>85.15</v>
      </c>
      <c r="I435" s="180"/>
      <c r="J435" s="181">
        <f>ROUND(I435*H435,2)</f>
        <v>0</v>
      </c>
      <c r="K435" s="177" t="s">
        <v>5</v>
      </c>
      <c r="L435" s="41"/>
      <c r="M435" s="182" t="s">
        <v>5</v>
      </c>
      <c r="N435" s="183" t="s">
        <v>40</v>
      </c>
      <c r="O435" s="42"/>
      <c r="P435" s="184">
        <f>O435*H435</f>
        <v>0</v>
      </c>
      <c r="Q435" s="184">
        <v>0</v>
      </c>
      <c r="R435" s="184">
        <f>Q435*H435</f>
        <v>0</v>
      </c>
      <c r="S435" s="184">
        <v>0</v>
      </c>
      <c r="T435" s="185">
        <f>S435*H435</f>
        <v>0</v>
      </c>
      <c r="AR435" s="24" t="s">
        <v>131</v>
      </c>
      <c r="AT435" s="24" t="s">
        <v>127</v>
      </c>
      <c r="AU435" s="24" t="s">
        <v>79</v>
      </c>
      <c r="AY435" s="24" t="s">
        <v>125</v>
      </c>
      <c r="BE435" s="186">
        <f>IF(N435="základní",J435,0)</f>
        <v>0</v>
      </c>
      <c r="BF435" s="186">
        <f>IF(N435="snížená",J435,0)</f>
        <v>0</v>
      </c>
      <c r="BG435" s="186">
        <f>IF(N435="zákl. přenesená",J435,0)</f>
        <v>0</v>
      </c>
      <c r="BH435" s="186">
        <f>IF(N435="sníž. přenesená",J435,0)</f>
        <v>0</v>
      </c>
      <c r="BI435" s="186">
        <f>IF(N435="nulová",J435,0)</f>
        <v>0</v>
      </c>
      <c r="BJ435" s="24" t="s">
        <v>77</v>
      </c>
      <c r="BK435" s="186">
        <f>ROUND(I435*H435,2)</f>
        <v>0</v>
      </c>
      <c r="BL435" s="24" t="s">
        <v>131</v>
      </c>
      <c r="BM435" s="24" t="s">
        <v>614</v>
      </c>
    </row>
    <row r="436" spans="2:65" s="12" customFormat="1">
      <c r="B436" s="196"/>
      <c r="D436" s="188" t="s">
        <v>132</v>
      </c>
      <c r="E436" s="197" t="s">
        <v>5</v>
      </c>
      <c r="F436" s="198" t="s">
        <v>615</v>
      </c>
      <c r="H436" s="199">
        <v>1.8</v>
      </c>
      <c r="I436" s="200"/>
      <c r="L436" s="196"/>
      <c r="M436" s="201"/>
      <c r="N436" s="202"/>
      <c r="O436" s="202"/>
      <c r="P436" s="202"/>
      <c r="Q436" s="202"/>
      <c r="R436" s="202"/>
      <c r="S436" s="202"/>
      <c r="T436" s="203"/>
      <c r="AT436" s="197" t="s">
        <v>132</v>
      </c>
      <c r="AU436" s="197" t="s">
        <v>79</v>
      </c>
      <c r="AV436" s="12" t="s">
        <v>79</v>
      </c>
      <c r="AW436" s="12" t="s">
        <v>33</v>
      </c>
      <c r="AX436" s="12" t="s">
        <v>69</v>
      </c>
      <c r="AY436" s="197" t="s">
        <v>125</v>
      </c>
    </row>
    <row r="437" spans="2:65" s="12" customFormat="1">
      <c r="B437" s="196"/>
      <c r="D437" s="188" t="s">
        <v>132</v>
      </c>
      <c r="E437" s="197" t="s">
        <v>5</v>
      </c>
      <c r="F437" s="198" t="s">
        <v>616</v>
      </c>
      <c r="H437" s="199">
        <v>82</v>
      </c>
      <c r="I437" s="200"/>
      <c r="L437" s="196"/>
      <c r="M437" s="201"/>
      <c r="N437" s="202"/>
      <c r="O437" s="202"/>
      <c r="P437" s="202"/>
      <c r="Q437" s="202"/>
      <c r="R437" s="202"/>
      <c r="S437" s="202"/>
      <c r="T437" s="203"/>
      <c r="AT437" s="197" t="s">
        <v>132</v>
      </c>
      <c r="AU437" s="197" t="s">
        <v>79</v>
      </c>
      <c r="AV437" s="12" t="s">
        <v>79</v>
      </c>
      <c r="AW437" s="12" t="s">
        <v>33</v>
      </c>
      <c r="AX437" s="12" t="s">
        <v>69</v>
      </c>
      <c r="AY437" s="197" t="s">
        <v>125</v>
      </c>
    </row>
    <row r="438" spans="2:65" s="12" customFormat="1">
      <c r="B438" s="196"/>
      <c r="D438" s="188" t="s">
        <v>132</v>
      </c>
      <c r="E438" s="197" t="s">
        <v>5</v>
      </c>
      <c r="F438" s="198" t="s">
        <v>617</v>
      </c>
      <c r="H438" s="199">
        <v>1.35</v>
      </c>
      <c r="I438" s="200"/>
      <c r="L438" s="196"/>
      <c r="M438" s="201"/>
      <c r="N438" s="202"/>
      <c r="O438" s="202"/>
      <c r="P438" s="202"/>
      <c r="Q438" s="202"/>
      <c r="R438" s="202"/>
      <c r="S438" s="202"/>
      <c r="T438" s="203"/>
      <c r="AT438" s="197" t="s">
        <v>132</v>
      </c>
      <c r="AU438" s="197" t="s">
        <v>79</v>
      </c>
      <c r="AV438" s="12" t="s">
        <v>79</v>
      </c>
      <c r="AW438" s="12" t="s">
        <v>33</v>
      </c>
      <c r="AX438" s="12" t="s">
        <v>69</v>
      </c>
      <c r="AY438" s="197" t="s">
        <v>125</v>
      </c>
    </row>
    <row r="439" spans="2:65" s="13" customFormat="1">
      <c r="B439" s="204"/>
      <c r="D439" s="188" t="s">
        <v>132</v>
      </c>
      <c r="E439" s="232" t="s">
        <v>5</v>
      </c>
      <c r="F439" s="233" t="s">
        <v>137</v>
      </c>
      <c r="H439" s="234">
        <v>85.15</v>
      </c>
      <c r="I439" s="209"/>
      <c r="L439" s="204"/>
      <c r="M439" s="210"/>
      <c r="N439" s="211"/>
      <c r="O439" s="211"/>
      <c r="P439" s="211"/>
      <c r="Q439" s="211"/>
      <c r="R439" s="211"/>
      <c r="S439" s="211"/>
      <c r="T439" s="212"/>
      <c r="AT439" s="213" t="s">
        <v>132</v>
      </c>
      <c r="AU439" s="213" t="s">
        <v>79</v>
      </c>
      <c r="AV439" s="13" t="s">
        <v>131</v>
      </c>
      <c r="AW439" s="13" t="s">
        <v>33</v>
      </c>
      <c r="AX439" s="13" t="s">
        <v>77</v>
      </c>
      <c r="AY439" s="213" t="s">
        <v>125</v>
      </c>
    </row>
    <row r="440" spans="2:65" s="10" customFormat="1" ht="29.85" customHeight="1">
      <c r="B440" s="160"/>
      <c r="D440" s="171" t="s">
        <v>68</v>
      </c>
      <c r="E440" s="172" t="s">
        <v>618</v>
      </c>
      <c r="F440" s="172" t="s">
        <v>619</v>
      </c>
      <c r="I440" s="163"/>
      <c r="J440" s="173">
        <f>BK440</f>
        <v>0</v>
      </c>
      <c r="L440" s="160"/>
      <c r="M440" s="165"/>
      <c r="N440" s="166"/>
      <c r="O440" s="166"/>
      <c r="P440" s="167">
        <f>P441</f>
        <v>0</v>
      </c>
      <c r="Q440" s="166"/>
      <c r="R440" s="167">
        <f>R441</f>
        <v>0</v>
      </c>
      <c r="S440" s="166"/>
      <c r="T440" s="168">
        <f>T441</f>
        <v>0</v>
      </c>
      <c r="AR440" s="161" t="s">
        <v>77</v>
      </c>
      <c r="AT440" s="169" t="s">
        <v>68</v>
      </c>
      <c r="AU440" s="169" t="s">
        <v>77</v>
      </c>
      <c r="AY440" s="161" t="s">
        <v>125</v>
      </c>
      <c r="BK440" s="170">
        <f>BK441</f>
        <v>0</v>
      </c>
    </row>
    <row r="441" spans="2:65" s="1" customFormat="1" ht="31.5" customHeight="1">
      <c r="B441" s="174"/>
      <c r="C441" s="175" t="s">
        <v>620</v>
      </c>
      <c r="D441" s="175" t="s">
        <v>127</v>
      </c>
      <c r="E441" s="176" t="s">
        <v>621</v>
      </c>
      <c r="F441" s="177" t="s">
        <v>622</v>
      </c>
      <c r="G441" s="178" t="s">
        <v>293</v>
      </c>
      <c r="H441" s="179">
        <v>7261.8339999999998</v>
      </c>
      <c r="I441" s="180"/>
      <c r="J441" s="181">
        <f>ROUND(I441*H441,2)</f>
        <v>0</v>
      </c>
      <c r="K441" s="177" t="s">
        <v>141</v>
      </c>
      <c r="L441" s="41"/>
      <c r="M441" s="182" t="s">
        <v>5</v>
      </c>
      <c r="N441" s="183" t="s">
        <v>40</v>
      </c>
      <c r="O441" s="42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AR441" s="24" t="s">
        <v>131</v>
      </c>
      <c r="AT441" s="24" t="s">
        <v>127</v>
      </c>
      <c r="AU441" s="24" t="s">
        <v>79</v>
      </c>
      <c r="AY441" s="24" t="s">
        <v>125</v>
      </c>
      <c r="BE441" s="186">
        <f>IF(N441="základní",J441,0)</f>
        <v>0</v>
      </c>
      <c r="BF441" s="186">
        <f>IF(N441="snížená",J441,0)</f>
        <v>0</v>
      </c>
      <c r="BG441" s="186">
        <f>IF(N441="zákl. přenesená",J441,0)</f>
        <v>0</v>
      </c>
      <c r="BH441" s="186">
        <f>IF(N441="sníž. přenesená",J441,0)</f>
        <v>0</v>
      </c>
      <c r="BI441" s="186">
        <f>IF(N441="nulová",J441,0)</f>
        <v>0</v>
      </c>
      <c r="BJ441" s="24" t="s">
        <v>77</v>
      </c>
      <c r="BK441" s="186">
        <f>ROUND(I441*H441,2)</f>
        <v>0</v>
      </c>
      <c r="BL441" s="24" t="s">
        <v>131</v>
      </c>
      <c r="BM441" s="24" t="s">
        <v>623</v>
      </c>
    </row>
    <row r="442" spans="2:65" s="10" customFormat="1" ht="37.35" customHeight="1">
      <c r="B442" s="160"/>
      <c r="D442" s="161" t="s">
        <v>68</v>
      </c>
      <c r="E442" s="162" t="s">
        <v>304</v>
      </c>
      <c r="F442" s="162" t="s">
        <v>624</v>
      </c>
      <c r="I442" s="163"/>
      <c r="J442" s="164">
        <f>BK442</f>
        <v>0</v>
      </c>
      <c r="L442" s="160"/>
      <c r="M442" s="165"/>
      <c r="N442" s="166"/>
      <c r="O442" s="166"/>
      <c r="P442" s="167">
        <f>P443</f>
        <v>0</v>
      </c>
      <c r="Q442" s="166"/>
      <c r="R442" s="167">
        <f>R443</f>
        <v>0</v>
      </c>
      <c r="S442" s="166"/>
      <c r="T442" s="168">
        <f>T443</f>
        <v>0</v>
      </c>
      <c r="AR442" s="161" t="s">
        <v>143</v>
      </c>
      <c r="AT442" s="169" t="s">
        <v>68</v>
      </c>
      <c r="AU442" s="169" t="s">
        <v>69</v>
      </c>
      <c r="AY442" s="161" t="s">
        <v>125</v>
      </c>
      <c r="BK442" s="170">
        <f>BK443</f>
        <v>0</v>
      </c>
    </row>
    <row r="443" spans="2:65" s="10" customFormat="1" ht="19.899999999999999" customHeight="1">
      <c r="B443" s="160"/>
      <c r="D443" s="171" t="s">
        <v>68</v>
      </c>
      <c r="E443" s="172" t="s">
        <v>625</v>
      </c>
      <c r="F443" s="172" t="s">
        <v>626</v>
      </c>
      <c r="I443" s="163"/>
      <c r="J443" s="173">
        <f>BK443</f>
        <v>0</v>
      </c>
      <c r="L443" s="160"/>
      <c r="M443" s="165"/>
      <c r="N443" s="166"/>
      <c r="O443" s="166"/>
      <c r="P443" s="167">
        <f>SUM(P444:P452)</f>
        <v>0</v>
      </c>
      <c r="Q443" s="166"/>
      <c r="R443" s="167">
        <f>SUM(R444:R452)</f>
        <v>0</v>
      </c>
      <c r="S443" s="166"/>
      <c r="T443" s="168">
        <f>SUM(T444:T452)</f>
        <v>0</v>
      </c>
      <c r="AR443" s="161" t="s">
        <v>143</v>
      </c>
      <c r="AT443" s="169" t="s">
        <v>68</v>
      </c>
      <c r="AU443" s="169" t="s">
        <v>77</v>
      </c>
      <c r="AY443" s="161" t="s">
        <v>125</v>
      </c>
      <c r="BK443" s="170">
        <f>SUM(BK444:BK452)</f>
        <v>0</v>
      </c>
    </row>
    <row r="444" spans="2:65" s="1" customFormat="1" ht="22.5" customHeight="1">
      <c r="B444" s="174"/>
      <c r="C444" s="175" t="s">
        <v>404</v>
      </c>
      <c r="D444" s="175" t="s">
        <v>127</v>
      </c>
      <c r="E444" s="176" t="s">
        <v>627</v>
      </c>
      <c r="F444" s="177" t="s">
        <v>628</v>
      </c>
      <c r="G444" s="178" t="s">
        <v>181</v>
      </c>
      <c r="H444" s="179">
        <v>878</v>
      </c>
      <c r="I444" s="180"/>
      <c r="J444" s="181">
        <f>ROUND(I444*H444,2)</f>
        <v>0</v>
      </c>
      <c r="K444" s="177" t="s">
        <v>141</v>
      </c>
      <c r="L444" s="41"/>
      <c r="M444" s="182" t="s">
        <v>5</v>
      </c>
      <c r="N444" s="183" t="s">
        <v>40</v>
      </c>
      <c r="O444" s="42"/>
      <c r="P444" s="184">
        <f>O444*H444</f>
        <v>0</v>
      </c>
      <c r="Q444" s="184">
        <v>0</v>
      </c>
      <c r="R444" s="184">
        <f>Q444*H444</f>
        <v>0</v>
      </c>
      <c r="S444" s="184">
        <v>0</v>
      </c>
      <c r="T444" s="185">
        <f>S444*H444</f>
        <v>0</v>
      </c>
      <c r="AR444" s="24" t="s">
        <v>299</v>
      </c>
      <c r="AT444" s="24" t="s">
        <v>127</v>
      </c>
      <c r="AU444" s="24" t="s">
        <v>79</v>
      </c>
      <c r="AY444" s="24" t="s">
        <v>125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24" t="s">
        <v>77</v>
      </c>
      <c r="BK444" s="186">
        <f>ROUND(I444*H444,2)</f>
        <v>0</v>
      </c>
      <c r="BL444" s="24" t="s">
        <v>299</v>
      </c>
      <c r="BM444" s="24" t="s">
        <v>629</v>
      </c>
    </row>
    <row r="445" spans="2:65" s="12" customFormat="1">
      <c r="B445" s="196"/>
      <c r="D445" s="188" t="s">
        <v>132</v>
      </c>
      <c r="E445" s="197" t="s">
        <v>5</v>
      </c>
      <c r="F445" s="198" t="s">
        <v>630</v>
      </c>
      <c r="H445" s="199">
        <v>772</v>
      </c>
      <c r="I445" s="200"/>
      <c r="L445" s="196"/>
      <c r="M445" s="201"/>
      <c r="N445" s="202"/>
      <c r="O445" s="202"/>
      <c r="P445" s="202"/>
      <c r="Q445" s="202"/>
      <c r="R445" s="202"/>
      <c r="S445" s="202"/>
      <c r="T445" s="203"/>
      <c r="AT445" s="197" t="s">
        <v>132</v>
      </c>
      <c r="AU445" s="197" t="s">
        <v>79</v>
      </c>
      <c r="AV445" s="12" t="s">
        <v>79</v>
      </c>
      <c r="AW445" s="12" t="s">
        <v>33</v>
      </c>
      <c r="AX445" s="12" t="s">
        <v>69</v>
      </c>
      <c r="AY445" s="197" t="s">
        <v>125</v>
      </c>
    </row>
    <row r="446" spans="2:65" s="12" customFormat="1">
      <c r="B446" s="196"/>
      <c r="D446" s="188" t="s">
        <v>132</v>
      </c>
      <c r="E446" s="197" t="s">
        <v>5</v>
      </c>
      <c r="F446" s="198" t="s">
        <v>631</v>
      </c>
      <c r="H446" s="199">
        <v>106</v>
      </c>
      <c r="I446" s="200"/>
      <c r="L446" s="196"/>
      <c r="M446" s="201"/>
      <c r="N446" s="202"/>
      <c r="O446" s="202"/>
      <c r="P446" s="202"/>
      <c r="Q446" s="202"/>
      <c r="R446" s="202"/>
      <c r="S446" s="202"/>
      <c r="T446" s="203"/>
      <c r="AT446" s="197" t="s">
        <v>132</v>
      </c>
      <c r="AU446" s="197" t="s">
        <v>79</v>
      </c>
      <c r="AV446" s="12" t="s">
        <v>79</v>
      </c>
      <c r="AW446" s="12" t="s">
        <v>33</v>
      </c>
      <c r="AX446" s="12" t="s">
        <v>69</v>
      </c>
      <c r="AY446" s="197" t="s">
        <v>125</v>
      </c>
    </row>
    <row r="447" spans="2:65" s="13" customFormat="1">
      <c r="B447" s="204"/>
      <c r="D447" s="205" t="s">
        <v>132</v>
      </c>
      <c r="E447" s="206" t="s">
        <v>5</v>
      </c>
      <c r="F447" s="207" t="s">
        <v>137</v>
      </c>
      <c r="H447" s="208">
        <v>878</v>
      </c>
      <c r="I447" s="209"/>
      <c r="L447" s="204"/>
      <c r="M447" s="210"/>
      <c r="N447" s="211"/>
      <c r="O447" s="211"/>
      <c r="P447" s="211"/>
      <c r="Q447" s="211"/>
      <c r="R447" s="211"/>
      <c r="S447" s="211"/>
      <c r="T447" s="212"/>
      <c r="AT447" s="213" t="s">
        <v>132</v>
      </c>
      <c r="AU447" s="213" t="s">
        <v>79</v>
      </c>
      <c r="AV447" s="13" t="s">
        <v>131</v>
      </c>
      <c r="AW447" s="13" t="s">
        <v>33</v>
      </c>
      <c r="AX447" s="13" t="s">
        <v>77</v>
      </c>
      <c r="AY447" s="213" t="s">
        <v>125</v>
      </c>
    </row>
    <row r="448" spans="2:65" s="1" customFormat="1" ht="22.5" customHeight="1">
      <c r="B448" s="174"/>
      <c r="C448" s="222" t="s">
        <v>632</v>
      </c>
      <c r="D448" s="222" t="s">
        <v>304</v>
      </c>
      <c r="E448" s="223" t="s">
        <v>633</v>
      </c>
      <c r="F448" s="224" t="s">
        <v>634</v>
      </c>
      <c r="G448" s="225" t="s">
        <v>181</v>
      </c>
      <c r="H448" s="226">
        <v>948.24</v>
      </c>
      <c r="I448" s="227"/>
      <c r="J448" s="228">
        <f>ROUND(I448*H448,2)</f>
        <v>0</v>
      </c>
      <c r="K448" s="224" t="s">
        <v>5</v>
      </c>
      <c r="L448" s="229"/>
      <c r="M448" s="230" t="s">
        <v>5</v>
      </c>
      <c r="N448" s="231" t="s">
        <v>40</v>
      </c>
      <c r="O448" s="42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AR448" s="24" t="s">
        <v>635</v>
      </c>
      <c r="AT448" s="24" t="s">
        <v>304</v>
      </c>
      <c r="AU448" s="24" t="s">
        <v>79</v>
      </c>
      <c r="AY448" s="24" t="s">
        <v>125</v>
      </c>
      <c r="BE448" s="186">
        <f>IF(N448="základní",J448,0)</f>
        <v>0</v>
      </c>
      <c r="BF448" s="186">
        <f>IF(N448="snížená",J448,0)</f>
        <v>0</v>
      </c>
      <c r="BG448" s="186">
        <f>IF(N448="zákl. přenesená",J448,0)</f>
        <v>0</v>
      </c>
      <c r="BH448" s="186">
        <f>IF(N448="sníž. přenesená",J448,0)</f>
        <v>0</v>
      </c>
      <c r="BI448" s="186">
        <f>IF(N448="nulová",J448,0)</f>
        <v>0</v>
      </c>
      <c r="BJ448" s="24" t="s">
        <v>77</v>
      </c>
      <c r="BK448" s="186">
        <f>ROUND(I448*H448,2)</f>
        <v>0</v>
      </c>
      <c r="BL448" s="24" t="s">
        <v>299</v>
      </c>
      <c r="BM448" s="24" t="s">
        <v>636</v>
      </c>
    </row>
    <row r="449" spans="2:65" s="1" customFormat="1" ht="22.5" customHeight="1">
      <c r="B449" s="174"/>
      <c r="C449" s="175" t="s">
        <v>408</v>
      </c>
      <c r="D449" s="175" t="s">
        <v>127</v>
      </c>
      <c r="E449" s="176" t="s">
        <v>637</v>
      </c>
      <c r="F449" s="177" t="s">
        <v>638</v>
      </c>
      <c r="G449" s="178" t="s">
        <v>199</v>
      </c>
      <c r="H449" s="179">
        <v>61.46</v>
      </c>
      <c r="I449" s="180"/>
      <c r="J449" s="181">
        <f>ROUND(I449*H449,2)</f>
        <v>0</v>
      </c>
      <c r="K449" s="177" t="s">
        <v>141</v>
      </c>
      <c r="L449" s="41"/>
      <c r="M449" s="182" t="s">
        <v>5</v>
      </c>
      <c r="N449" s="183" t="s">
        <v>40</v>
      </c>
      <c r="O449" s="42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AR449" s="24" t="s">
        <v>299</v>
      </c>
      <c r="AT449" s="24" t="s">
        <v>127</v>
      </c>
      <c r="AU449" s="24" t="s">
        <v>79</v>
      </c>
      <c r="AY449" s="24" t="s">
        <v>125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24" t="s">
        <v>77</v>
      </c>
      <c r="BK449" s="186">
        <f>ROUND(I449*H449,2)</f>
        <v>0</v>
      </c>
      <c r="BL449" s="24" t="s">
        <v>299</v>
      </c>
      <c r="BM449" s="24" t="s">
        <v>639</v>
      </c>
    </row>
    <row r="450" spans="2:65" s="12" customFormat="1">
      <c r="B450" s="196"/>
      <c r="D450" s="188" t="s">
        <v>132</v>
      </c>
      <c r="E450" s="197" t="s">
        <v>5</v>
      </c>
      <c r="F450" s="198" t="s">
        <v>640</v>
      </c>
      <c r="H450" s="199">
        <v>61.46</v>
      </c>
      <c r="I450" s="200"/>
      <c r="L450" s="196"/>
      <c r="M450" s="201"/>
      <c r="N450" s="202"/>
      <c r="O450" s="202"/>
      <c r="P450" s="202"/>
      <c r="Q450" s="202"/>
      <c r="R450" s="202"/>
      <c r="S450" s="202"/>
      <c r="T450" s="203"/>
      <c r="AT450" s="197" t="s">
        <v>132</v>
      </c>
      <c r="AU450" s="197" t="s">
        <v>79</v>
      </c>
      <c r="AV450" s="12" t="s">
        <v>79</v>
      </c>
      <c r="AW450" s="12" t="s">
        <v>33</v>
      </c>
      <c r="AX450" s="12" t="s">
        <v>69</v>
      </c>
      <c r="AY450" s="197" t="s">
        <v>125</v>
      </c>
    </row>
    <row r="451" spans="2:65" s="13" customFormat="1">
      <c r="B451" s="204"/>
      <c r="D451" s="205" t="s">
        <v>132</v>
      </c>
      <c r="E451" s="206" t="s">
        <v>5</v>
      </c>
      <c r="F451" s="207" t="s">
        <v>137</v>
      </c>
      <c r="H451" s="208">
        <v>61.46</v>
      </c>
      <c r="I451" s="209"/>
      <c r="L451" s="204"/>
      <c r="M451" s="210"/>
      <c r="N451" s="211"/>
      <c r="O451" s="211"/>
      <c r="P451" s="211"/>
      <c r="Q451" s="211"/>
      <c r="R451" s="211"/>
      <c r="S451" s="211"/>
      <c r="T451" s="212"/>
      <c r="AT451" s="213" t="s">
        <v>132</v>
      </c>
      <c r="AU451" s="213" t="s">
        <v>79</v>
      </c>
      <c r="AV451" s="13" t="s">
        <v>131</v>
      </c>
      <c r="AW451" s="13" t="s">
        <v>33</v>
      </c>
      <c r="AX451" s="13" t="s">
        <v>77</v>
      </c>
      <c r="AY451" s="213" t="s">
        <v>125</v>
      </c>
    </row>
    <row r="452" spans="2:65" s="1" customFormat="1" ht="22.5" customHeight="1">
      <c r="B452" s="174"/>
      <c r="C452" s="175" t="s">
        <v>641</v>
      </c>
      <c r="D452" s="175" t="s">
        <v>127</v>
      </c>
      <c r="E452" s="176" t="s">
        <v>642</v>
      </c>
      <c r="F452" s="177" t="s">
        <v>643</v>
      </c>
      <c r="G452" s="178" t="s">
        <v>181</v>
      </c>
      <c r="H452" s="179">
        <v>878</v>
      </c>
      <c r="I452" s="180"/>
      <c r="J452" s="181">
        <f>ROUND(I452*H452,2)</f>
        <v>0</v>
      </c>
      <c r="K452" s="177" t="s">
        <v>141</v>
      </c>
      <c r="L452" s="41"/>
      <c r="M452" s="182" t="s">
        <v>5</v>
      </c>
      <c r="N452" s="238" t="s">
        <v>40</v>
      </c>
      <c r="O452" s="239"/>
      <c r="P452" s="240">
        <f>O452*H452</f>
        <v>0</v>
      </c>
      <c r="Q452" s="240">
        <v>0</v>
      </c>
      <c r="R452" s="240">
        <f>Q452*H452</f>
        <v>0</v>
      </c>
      <c r="S452" s="240">
        <v>0</v>
      </c>
      <c r="T452" s="241">
        <f>S452*H452</f>
        <v>0</v>
      </c>
      <c r="AR452" s="24" t="s">
        <v>299</v>
      </c>
      <c r="AT452" s="24" t="s">
        <v>127</v>
      </c>
      <c r="AU452" s="24" t="s">
        <v>79</v>
      </c>
      <c r="AY452" s="24" t="s">
        <v>125</v>
      </c>
      <c r="BE452" s="186">
        <f>IF(N452="základní",J452,0)</f>
        <v>0</v>
      </c>
      <c r="BF452" s="186">
        <f>IF(N452="snížená",J452,0)</f>
        <v>0</v>
      </c>
      <c r="BG452" s="186">
        <f>IF(N452="zákl. přenesená",J452,0)</f>
        <v>0</v>
      </c>
      <c r="BH452" s="186">
        <f>IF(N452="sníž. přenesená",J452,0)</f>
        <v>0</v>
      </c>
      <c r="BI452" s="186">
        <f>IF(N452="nulová",J452,0)</f>
        <v>0</v>
      </c>
      <c r="BJ452" s="24" t="s">
        <v>77</v>
      </c>
      <c r="BK452" s="186">
        <f>ROUND(I452*H452,2)</f>
        <v>0</v>
      </c>
      <c r="BL452" s="24" t="s">
        <v>299</v>
      </c>
      <c r="BM452" s="24" t="s">
        <v>644</v>
      </c>
    </row>
    <row r="453" spans="2:65" s="1" customFormat="1" ht="6.95" customHeight="1">
      <c r="B453" s="56"/>
      <c r="C453" s="57"/>
      <c r="D453" s="57"/>
      <c r="E453" s="57"/>
      <c r="F453" s="57"/>
      <c r="G453" s="57"/>
      <c r="H453" s="57"/>
      <c r="I453" s="127"/>
      <c r="J453" s="57"/>
      <c r="K453" s="57"/>
      <c r="L453" s="41"/>
    </row>
  </sheetData>
  <autoFilter ref="C85:K452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86</v>
      </c>
      <c r="G1" s="362" t="s">
        <v>87</v>
      </c>
      <c r="H1" s="362"/>
      <c r="I1" s="103"/>
      <c r="J1" s="102" t="s">
        <v>88</v>
      </c>
      <c r="K1" s="101" t="s">
        <v>89</v>
      </c>
      <c r="L1" s="102" t="s">
        <v>90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22" t="s">
        <v>8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24" t="s">
        <v>82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79</v>
      </c>
    </row>
    <row r="4" spans="1:70" ht="36.950000000000003" customHeight="1">
      <c r="B4" s="28"/>
      <c r="C4" s="29"/>
      <c r="D4" s="30" t="s">
        <v>91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22.5" customHeight="1">
      <c r="B7" s="28"/>
      <c r="C7" s="29"/>
      <c r="D7" s="29"/>
      <c r="E7" s="363" t="str">
        <f>'Rekapitulace stavby'!K6</f>
        <v>Staré Bohnice - Praha 8, Akce č. 999 229, 3. etapa_roz</v>
      </c>
      <c r="F7" s="364"/>
      <c r="G7" s="364"/>
      <c r="H7" s="364"/>
      <c r="I7" s="105"/>
      <c r="J7" s="29"/>
      <c r="K7" s="31"/>
    </row>
    <row r="8" spans="1:70" s="1" customFormat="1" ht="15">
      <c r="B8" s="41"/>
      <c r="C8" s="42"/>
      <c r="D8" s="37" t="s">
        <v>92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5" t="s">
        <v>645</v>
      </c>
      <c r="F9" s="366"/>
      <c r="G9" s="366"/>
      <c r="H9" s="366"/>
      <c r="I9" s="106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6.4.2017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07" t="s">
        <v>29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07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07" t="s">
        <v>29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55" t="s">
        <v>5</v>
      </c>
      <c r="F24" s="355"/>
      <c r="G24" s="355"/>
      <c r="H24" s="355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35</v>
      </c>
      <c r="E27" s="42"/>
      <c r="F27" s="42"/>
      <c r="G27" s="42"/>
      <c r="H27" s="42"/>
      <c r="I27" s="106"/>
      <c r="J27" s="116">
        <f>ROUND(J83,2)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17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18">
        <f>ROUND(SUM(BE83:BE208), 2)</f>
        <v>0</v>
      </c>
      <c r="G30" s="42"/>
      <c r="H30" s="42"/>
      <c r="I30" s="119">
        <v>0.21</v>
      </c>
      <c r="J30" s="118">
        <f>ROUND(ROUND((SUM(BE83:BE208)),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18">
        <f>ROUND(SUM(BF83:BF208), 2)</f>
        <v>0</v>
      </c>
      <c r="G31" s="42"/>
      <c r="H31" s="42"/>
      <c r="I31" s="119">
        <v>0.15</v>
      </c>
      <c r="J31" s="118">
        <f>ROUND(ROUND((SUM(BF83:BF208)),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42</v>
      </c>
      <c r="F32" s="118">
        <f>ROUND(SUM(BG83:BG208),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43</v>
      </c>
      <c r="F33" s="118">
        <f>ROUND(SUM(BH83:BH208),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44</v>
      </c>
      <c r="F34" s="118">
        <f>ROUND(SUM(BI83:BI208),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45</v>
      </c>
      <c r="E36" s="71"/>
      <c r="F36" s="71"/>
      <c r="G36" s="122" t="s">
        <v>46</v>
      </c>
      <c r="H36" s="123" t="s">
        <v>47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94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3" t="str">
        <f>E7</f>
        <v>Staré Bohnice - Praha 8, Akce č. 999 229, 3. etapa_roz</v>
      </c>
      <c r="F45" s="364"/>
      <c r="G45" s="364"/>
      <c r="H45" s="364"/>
      <c r="I45" s="106"/>
      <c r="J45" s="42"/>
      <c r="K45" s="45"/>
    </row>
    <row r="46" spans="2:11" s="1" customFormat="1" ht="14.45" customHeight="1">
      <c r="B46" s="41"/>
      <c r="C46" s="37" t="s">
        <v>92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5" t="str">
        <f>E9</f>
        <v>300 - SO 300 Dešťová - 300 - SO 300 Dešťová kana...</v>
      </c>
      <c r="F47" s="366"/>
      <c r="G47" s="366"/>
      <c r="H47" s="366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07" t="s">
        <v>25</v>
      </c>
      <c r="J49" s="108" t="str">
        <f>IF(J12="","",J12)</f>
        <v>6.4.2017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07" t="s">
        <v>32</v>
      </c>
      <c r="J51" s="35" t="str">
        <f>E21</f>
        <v xml:space="preserve"> 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95</v>
      </c>
      <c r="D54" s="120"/>
      <c r="E54" s="120"/>
      <c r="F54" s="120"/>
      <c r="G54" s="120"/>
      <c r="H54" s="120"/>
      <c r="I54" s="131"/>
      <c r="J54" s="132" t="s">
        <v>96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97</v>
      </c>
      <c r="D56" s="42"/>
      <c r="E56" s="42"/>
      <c r="F56" s="42"/>
      <c r="G56" s="42"/>
      <c r="H56" s="42"/>
      <c r="I56" s="106"/>
      <c r="J56" s="116">
        <f>J83</f>
        <v>0</v>
      </c>
      <c r="K56" s="45"/>
      <c r="AU56" s="24" t="s">
        <v>98</v>
      </c>
    </row>
    <row r="57" spans="2:47" s="7" customFormat="1" ht="24.95" customHeight="1">
      <c r="B57" s="135"/>
      <c r="C57" s="136"/>
      <c r="D57" s="137" t="s">
        <v>99</v>
      </c>
      <c r="E57" s="138"/>
      <c r="F57" s="138"/>
      <c r="G57" s="138"/>
      <c r="H57" s="138"/>
      <c r="I57" s="139"/>
      <c r="J57" s="140">
        <f>J84</f>
        <v>0</v>
      </c>
      <c r="K57" s="141"/>
    </row>
    <row r="58" spans="2:47" s="8" customFormat="1" ht="19.899999999999999" customHeight="1">
      <c r="B58" s="142"/>
      <c r="C58" s="143"/>
      <c r="D58" s="144" t="s">
        <v>100</v>
      </c>
      <c r="E58" s="145"/>
      <c r="F58" s="145"/>
      <c r="G58" s="145"/>
      <c r="H58" s="145"/>
      <c r="I58" s="146"/>
      <c r="J58" s="147">
        <f>J85</f>
        <v>0</v>
      </c>
      <c r="K58" s="148"/>
    </row>
    <row r="59" spans="2:47" s="8" customFormat="1" ht="19.899999999999999" customHeight="1">
      <c r="B59" s="142"/>
      <c r="C59" s="143"/>
      <c r="D59" s="144" t="s">
        <v>646</v>
      </c>
      <c r="E59" s="145"/>
      <c r="F59" s="145"/>
      <c r="G59" s="145"/>
      <c r="H59" s="145"/>
      <c r="I59" s="146"/>
      <c r="J59" s="147">
        <f>J148</f>
        <v>0</v>
      </c>
      <c r="K59" s="148"/>
    </row>
    <row r="60" spans="2:47" s="8" customFormat="1" ht="19.899999999999999" customHeight="1">
      <c r="B60" s="142"/>
      <c r="C60" s="143"/>
      <c r="D60" s="144" t="s">
        <v>647</v>
      </c>
      <c r="E60" s="145"/>
      <c r="F60" s="145"/>
      <c r="G60" s="145"/>
      <c r="H60" s="145"/>
      <c r="I60" s="146"/>
      <c r="J60" s="147">
        <f>J152</f>
        <v>0</v>
      </c>
      <c r="K60" s="148"/>
    </row>
    <row r="61" spans="2:47" s="8" customFormat="1" ht="19.899999999999999" customHeight="1">
      <c r="B61" s="142"/>
      <c r="C61" s="143"/>
      <c r="D61" s="144" t="s">
        <v>103</v>
      </c>
      <c r="E61" s="145"/>
      <c r="F61" s="145"/>
      <c r="G61" s="145"/>
      <c r="H61" s="145"/>
      <c r="I61" s="146"/>
      <c r="J61" s="147">
        <f>J154</f>
        <v>0</v>
      </c>
      <c r="K61" s="148"/>
    </row>
    <row r="62" spans="2:47" s="8" customFormat="1" ht="19.899999999999999" customHeight="1">
      <c r="B62" s="142"/>
      <c r="C62" s="143"/>
      <c r="D62" s="144" t="s">
        <v>104</v>
      </c>
      <c r="E62" s="145"/>
      <c r="F62" s="145"/>
      <c r="G62" s="145"/>
      <c r="H62" s="145"/>
      <c r="I62" s="146"/>
      <c r="J62" s="147">
        <f>J203</f>
        <v>0</v>
      </c>
      <c r="K62" s="148"/>
    </row>
    <row r="63" spans="2:47" s="8" customFormat="1" ht="19.899999999999999" customHeight="1">
      <c r="B63" s="142"/>
      <c r="C63" s="143"/>
      <c r="D63" s="144" t="s">
        <v>106</v>
      </c>
      <c r="E63" s="145"/>
      <c r="F63" s="145"/>
      <c r="G63" s="145"/>
      <c r="H63" s="145"/>
      <c r="I63" s="146"/>
      <c r="J63" s="147">
        <f>J207</f>
        <v>0</v>
      </c>
      <c r="K63" s="148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06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27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28"/>
      <c r="J69" s="60"/>
      <c r="K69" s="60"/>
      <c r="L69" s="41"/>
    </row>
    <row r="70" spans="2:12" s="1" customFormat="1" ht="36.950000000000003" customHeight="1">
      <c r="B70" s="41"/>
      <c r="C70" s="61" t="s">
        <v>109</v>
      </c>
      <c r="L70" s="41"/>
    </row>
    <row r="71" spans="2:12" s="1" customFormat="1" ht="6.95" customHeight="1">
      <c r="B71" s="41"/>
      <c r="L71" s="41"/>
    </row>
    <row r="72" spans="2:12" s="1" customFormat="1" ht="14.45" customHeight="1">
      <c r="B72" s="41"/>
      <c r="C72" s="63" t="s">
        <v>19</v>
      </c>
      <c r="L72" s="41"/>
    </row>
    <row r="73" spans="2:12" s="1" customFormat="1" ht="22.5" customHeight="1">
      <c r="B73" s="41"/>
      <c r="E73" s="359" t="str">
        <f>E7</f>
        <v>Staré Bohnice - Praha 8, Akce č. 999 229, 3. etapa_roz</v>
      </c>
      <c r="F73" s="360"/>
      <c r="G73" s="360"/>
      <c r="H73" s="360"/>
      <c r="L73" s="41"/>
    </row>
    <row r="74" spans="2:12" s="1" customFormat="1" ht="14.45" customHeight="1">
      <c r="B74" s="41"/>
      <c r="C74" s="63" t="s">
        <v>92</v>
      </c>
      <c r="L74" s="41"/>
    </row>
    <row r="75" spans="2:12" s="1" customFormat="1" ht="23.25" customHeight="1">
      <c r="B75" s="41"/>
      <c r="E75" s="329" t="str">
        <f>E9</f>
        <v>300 - SO 300 Dešťová - 300 - SO 300 Dešťová kana...</v>
      </c>
      <c r="F75" s="361"/>
      <c r="G75" s="361"/>
      <c r="H75" s="361"/>
      <c r="L75" s="41"/>
    </row>
    <row r="76" spans="2:12" s="1" customFormat="1" ht="6.95" customHeight="1">
      <c r="B76" s="41"/>
      <c r="L76" s="41"/>
    </row>
    <row r="77" spans="2:12" s="1" customFormat="1" ht="18" customHeight="1">
      <c r="B77" s="41"/>
      <c r="C77" s="63" t="s">
        <v>23</v>
      </c>
      <c r="F77" s="149" t="str">
        <f>F12</f>
        <v xml:space="preserve"> </v>
      </c>
      <c r="I77" s="150" t="s">
        <v>25</v>
      </c>
      <c r="J77" s="67" t="str">
        <f>IF(J12="","",J12)</f>
        <v>6.4.2017</v>
      </c>
      <c r="L77" s="41"/>
    </row>
    <row r="78" spans="2:12" s="1" customFormat="1" ht="6.95" customHeight="1">
      <c r="B78" s="41"/>
      <c r="L78" s="41"/>
    </row>
    <row r="79" spans="2:12" s="1" customFormat="1" ht="15">
      <c r="B79" s="41"/>
      <c r="C79" s="63" t="s">
        <v>27</v>
      </c>
      <c r="F79" s="149" t="str">
        <f>E15</f>
        <v xml:space="preserve"> </v>
      </c>
      <c r="I79" s="150" t="s">
        <v>32</v>
      </c>
      <c r="J79" s="149" t="str">
        <f>E21</f>
        <v xml:space="preserve"> </v>
      </c>
      <c r="L79" s="41"/>
    </row>
    <row r="80" spans="2:12" s="1" customFormat="1" ht="14.45" customHeight="1">
      <c r="B80" s="41"/>
      <c r="C80" s="63" t="s">
        <v>30</v>
      </c>
      <c r="F80" s="149" t="str">
        <f>IF(E18="","",E18)</f>
        <v/>
      </c>
      <c r="L80" s="41"/>
    </row>
    <row r="81" spans="2:65" s="1" customFormat="1" ht="10.35" customHeight="1">
      <c r="B81" s="41"/>
      <c r="L81" s="41"/>
    </row>
    <row r="82" spans="2:65" s="9" customFormat="1" ht="29.25" customHeight="1">
      <c r="B82" s="151"/>
      <c r="C82" s="152" t="s">
        <v>110</v>
      </c>
      <c r="D82" s="153" t="s">
        <v>54</v>
      </c>
      <c r="E82" s="153" t="s">
        <v>50</v>
      </c>
      <c r="F82" s="153" t="s">
        <v>111</v>
      </c>
      <c r="G82" s="153" t="s">
        <v>112</v>
      </c>
      <c r="H82" s="153" t="s">
        <v>113</v>
      </c>
      <c r="I82" s="154" t="s">
        <v>114</v>
      </c>
      <c r="J82" s="153" t="s">
        <v>96</v>
      </c>
      <c r="K82" s="155" t="s">
        <v>115</v>
      </c>
      <c r="L82" s="151"/>
      <c r="M82" s="73" t="s">
        <v>116</v>
      </c>
      <c r="N82" s="74" t="s">
        <v>39</v>
      </c>
      <c r="O82" s="74" t="s">
        <v>117</v>
      </c>
      <c r="P82" s="74" t="s">
        <v>118</v>
      </c>
      <c r="Q82" s="74" t="s">
        <v>119</v>
      </c>
      <c r="R82" s="74" t="s">
        <v>120</v>
      </c>
      <c r="S82" s="74" t="s">
        <v>121</v>
      </c>
      <c r="T82" s="75" t="s">
        <v>122</v>
      </c>
    </row>
    <row r="83" spans="2:65" s="1" customFormat="1" ht="29.25" customHeight="1">
      <c r="B83" s="41"/>
      <c r="C83" s="77" t="s">
        <v>97</v>
      </c>
      <c r="J83" s="156">
        <f>BK83</f>
        <v>0</v>
      </c>
      <c r="L83" s="41"/>
      <c r="M83" s="76"/>
      <c r="N83" s="68"/>
      <c r="O83" s="68"/>
      <c r="P83" s="157">
        <f>P84</f>
        <v>0</v>
      </c>
      <c r="Q83" s="68"/>
      <c r="R83" s="157">
        <f>R84</f>
        <v>3618.3646769999996</v>
      </c>
      <c r="S83" s="68"/>
      <c r="T83" s="158">
        <f>T84</f>
        <v>0</v>
      </c>
      <c r="AT83" s="24" t="s">
        <v>68</v>
      </c>
      <c r="AU83" s="24" t="s">
        <v>98</v>
      </c>
      <c r="BK83" s="159">
        <f>BK84</f>
        <v>0</v>
      </c>
    </row>
    <row r="84" spans="2:65" s="10" customFormat="1" ht="37.35" customHeight="1">
      <c r="B84" s="160"/>
      <c r="D84" s="161" t="s">
        <v>68</v>
      </c>
      <c r="E84" s="162" t="s">
        <v>123</v>
      </c>
      <c r="F84" s="162" t="s">
        <v>124</v>
      </c>
      <c r="I84" s="163"/>
      <c r="J84" s="164">
        <f>BK84</f>
        <v>0</v>
      </c>
      <c r="L84" s="160"/>
      <c r="M84" s="165"/>
      <c r="N84" s="166"/>
      <c r="O84" s="166"/>
      <c r="P84" s="167">
        <f>P85+P148+P152+P154+P203+P207</f>
        <v>0</v>
      </c>
      <c r="Q84" s="166"/>
      <c r="R84" s="167">
        <f>R85+R148+R152+R154+R203+R207</f>
        <v>3618.3646769999996</v>
      </c>
      <c r="S84" s="166"/>
      <c r="T84" s="168">
        <f>T85+T148+T152+T154+T203+T207</f>
        <v>0</v>
      </c>
      <c r="AR84" s="161" t="s">
        <v>77</v>
      </c>
      <c r="AT84" s="169" t="s">
        <v>68</v>
      </c>
      <c r="AU84" s="169" t="s">
        <v>69</v>
      </c>
      <c r="AY84" s="161" t="s">
        <v>125</v>
      </c>
      <c r="BK84" s="170">
        <f>BK85+BK148+BK152+BK154+BK203+BK207</f>
        <v>0</v>
      </c>
    </row>
    <row r="85" spans="2:65" s="10" customFormat="1" ht="19.899999999999999" customHeight="1">
      <c r="B85" s="160"/>
      <c r="D85" s="171" t="s">
        <v>68</v>
      </c>
      <c r="E85" s="172" t="s">
        <v>77</v>
      </c>
      <c r="F85" s="172" t="s">
        <v>126</v>
      </c>
      <c r="I85" s="163"/>
      <c r="J85" s="173">
        <f>BK85</f>
        <v>0</v>
      </c>
      <c r="L85" s="160"/>
      <c r="M85" s="165"/>
      <c r="N85" s="166"/>
      <c r="O85" s="166"/>
      <c r="P85" s="167">
        <f>SUM(P86:P147)</f>
        <v>0</v>
      </c>
      <c r="Q85" s="166"/>
      <c r="R85" s="167">
        <f>SUM(R86:R147)</f>
        <v>3078.4958099999994</v>
      </c>
      <c r="S85" s="166"/>
      <c r="T85" s="168">
        <f>SUM(T86:T147)</f>
        <v>0</v>
      </c>
      <c r="AR85" s="161" t="s">
        <v>77</v>
      </c>
      <c r="AT85" s="169" t="s">
        <v>68</v>
      </c>
      <c r="AU85" s="169" t="s">
        <v>77</v>
      </c>
      <c r="AY85" s="161" t="s">
        <v>125</v>
      </c>
      <c r="BK85" s="170">
        <f>SUM(BK86:BK147)</f>
        <v>0</v>
      </c>
    </row>
    <row r="86" spans="2:65" s="1" customFormat="1" ht="22.5" customHeight="1">
      <c r="B86" s="174"/>
      <c r="C86" s="175" t="s">
        <v>77</v>
      </c>
      <c r="D86" s="175" t="s">
        <v>127</v>
      </c>
      <c r="E86" s="176" t="s">
        <v>648</v>
      </c>
      <c r="F86" s="177" t="s">
        <v>649</v>
      </c>
      <c r="G86" s="178" t="s">
        <v>650</v>
      </c>
      <c r="H86" s="179">
        <v>480</v>
      </c>
      <c r="I86" s="180"/>
      <c r="J86" s="181">
        <f>ROUND(I86*H86,2)</f>
        <v>0</v>
      </c>
      <c r="K86" s="177" t="s">
        <v>141</v>
      </c>
      <c r="L86" s="41"/>
      <c r="M86" s="182" t="s">
        <v>5</v>
      </c>
      <c r="N86" s="183" t="s">
        <v>40</v>
      </c>
      <c r="O86" s="42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AR86" s="24" t="s">
        <v>131</v>
      </c>
      <c r="AT86" s="24" t="s">
        <v>127</v>
      </c>
      <c r="AU86" s="24" t="s">
        <v>79</v>
      </c>
      <c r="AY86" s="24" t="s">
        <v>125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24" t="s">
        <v>77</v>
      </c>
      <c r="BK86" s="186">
        <f>ROUND(I86*H86,2)</f>
        <v>0</v>
      </c>
      <c r="BL86" s="24" t="s">
        <v>131</v>
      </c>
      <c r="BM86" s="24" t="s">
        <v>79</v>
      </c>
    </row>
    <row r="87" spans="2:65" s="12" customFormat="1">
      <c r="B87" s="196"/>
      <c r="D87" s="188" t="s">
        <v>132</v>
      </c>
      <c r="E87" s="197" t="s">
        <v>5</v>
      </c>
      <c r="F87" s="198" t="s">
        <v>651</v>
      </c>
      <c r="H87" s="199">
        <v>480</v>
      </c>
      <c r="I87" s="200"/>
      <c r="L87" s="196"/>
      <c r="M87" s="201"/>
      <c r="N87" s="202"/>
      <c r="O87" s="202"/>
      <c r="P87" s="202"/>
      <c r="Q87" s="202"/>
      <c r="R87" s="202"/>
      <c r="S87" s="202"/>
      <c r="T87" s="203"/>
      <c r="AT87" s="197" t="s">
        <v>132</v>
      </c>
      <c r="AU87" s="197" t="s">
        <v>79</v>
      </c>
      <c r="AV87" s="12" t="s">
        <v>79</v>
      </c>
      <c r="AW87" s="12" t="s">
        <v>33</v>
      </c>
      <c r="AX87" s="12" t="s">
        <v>69</v>
      </c>
      <c r="AY87" s="197" t="s">
        <v>125</v>
      </c>
    </row>
    <row r="88" spans="2:65" s="13" customFormat="1">
      <c r="B88" s="204"/>
      <c r="D88" s="205" t="s">
        <v>132</v>
      </c>
      <c r="E88" s="206" t="s">
        <v>5</v>
      </c>
      <c r="F88" s="207" t="s">
        <v>137</v>
      </c>
      <c r="H88" s="208">
        <v>480</v>
      </c>
      <c r="I88" s="209"/>
      <c r="L88" s="204"/>
      <c r="M88" s="210"/>
      <c r="N88" s="211"/>
      <c r="O88" s="211"/>
      <c r="P88" s="211"/>
      <c r="Q88" s="211"/>
      <c r="R88" s="211"/>
      <c r="S88" s="211"/>
      <c r="T88" s="212"/>
      <c r="AT88" s="213" t="s">
        <v>132</v>
      </c>
      <c r="AU88" s="213" t="s">
        <v>79</v>
      </c>
      <c r="AV88" s="13" t="s">
        <v>131</v>
      </c>
      <c r="AW88" s="13" t="s">
        <v>33</v>
      </c>
      <c r="AX88" s="13" t="s">
        <v>77</v>
      </c>
      <c r="AY88" s="213" t="s">
        <v>125</v>
      </c>
    </row>
    <row r="89" spans="2:65" s="1" customFormat="1" ht="22.5" customHeight="1">
      <c r="B89" s="174"/>
      <c r="C89" s="175" t="s">
        <v>79</v>
      </c>
      <c r="D89" s="175" t="s">
        <v>127</v>
      </c>
      <c r="E89" s="176" t="s">
        <v>652</v>
      </c>
      <c r="F89" s="177" t="s">
        <v>653</v>
      </c>
      <c r="G89" s="178" t="s">
        <v>654</v>
      </c>
      <c r="H89" s="179">
        <v>20</v>
      </c>
      <c r="I89" s="180"/>
      <c r="J89" s="181">
        <f>ROUND(I89*H89,2)</f>
        <v>0</v>
      </c>
      <c r="K89" s="177" t="s">
        <v>141</v>
      </c>
      <c r="L89" s="41"/>
      <c r="M89" s="182" t="s">
        <v>5</v>
      </c>
      <c r="N89" s="183" t="s">
        <v>40</v>
      </c>
      <c r="O89" s="42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AR89" s="24" t="s">
        <v>131</v>
      </c>
      <c r="AT89" s="24" t="s">
        <v>127</v>
      </c>
      <c r="AU89" s="24" t="s">
        <v>79</v>
      </c>
      <c r="AY89" s="24" t="s">
        <v>125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24" t="s">
        <v>77</v>
      </c>
      <c r="BK89" s="186">
        <f>ROUND(I89*H89,2)</f>
        <v>0</v>
      </c>
      <c r="BL89" s="24" t="s">
        <v>131</v>
      </c>
      <c r="BM89" s="24" t="s">
        <v>131</v>
      </c>
    </row>
    <row r="90" spans="2:65" s="1" customFormat="1" ht="22.5" customHeight="1">
      <c r="B90" s="174"/>
      <c r="C90" s="175" t="s">
        <v>143</v>
      </c>
      <c r="D90" s="175" t="s">
        <v>127</v>
      </c>
      <c r="E90" s="176" t="s">
        <v>655</v>
      </c>
      <c r="F90" s="177" t="s">
        <v>656</v>
      </c>
      <c r="G90" s="178" t="s">
        <v>181</v>
      </c>
      <c r="H90" s="179">
        <v>88</v>
      </c>
      <c r="I90" s="180"/>
      <c r="J90" s="181">
        <f>ROUND(I90*H90,2)</f>
        <v>0</v>
      </c>
      <c r="K90" s="177" t="s">
        <v>141</v>
      </c>
      <c r="L90" s="41"/>
      <c r="M90" s="182" t="s">
        <v>5</v>
      </c>
      <c r="N90" s="183" t="s">
        <v>40</v>
      </c>
      <c r="O90" s="42"/>
      <c r="P90" s="184">
        <f>O90*H90</f>
        <v>0</v>
      </c>
      <c r="Q90" s="184">
        <v>8.6800000000000002E-3</v>
      </c>
      <c r="R90" s="184">
        <f>Q90*H90</f>
        <v>0.76384000000000007</v>
      </c>
      <c r="S90" s="184">
        <v>0</v>
      </c>
      <c r="T90" s="185">
        <f>S90*H90</f>
        <v>0</v>
      </c>
      <c r="AR90" s="24" t="s">
        <v>131</v>
      </c>
      <c r="AT90" s="24" t="s">
        <v>127</v>
      </c>
      <c r="AU90" s="24" t="s">
        <v>79</v>
      </c>
      <c r="AY90" s="24" t="s">
        <v>125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24" t="s">
        <v>77</v>
      </c>
      <c r="BK90" s="186">
        <f>ROUND(I90*H90,2)</f>
        <v>0</v>
      </c>
      <c r="BL90" s="24" t="s">
        <v>131</v>
      </c>
      <c r="BM90" s="24" t="s">
        <v>147</v>
      </c>
    </row>
    <row r="91" spans="2:65" s="12" customFormat="1">
      <c r="B91" s="196"/>
      <c r="D91" s="188" t="s">
        <v>132</v>
      </c>
      <c r="E91" s="197" t="s">
        <v>5</v>
      </c>
      <c r="F91" s="198" t="s">
        <v>657</v>
      </c>
      <c r="H91" s="199">
        <v>88</v>
      </c>
      <c r="I91" s="200"/>
      <c r="L91" s="196"/>
      <c r="M91" s="201"/>
      <c r="N91" s="202"/>
      <c r="O91" s="202"/>
      <c r="P91" s="202"/>
      <c r="Q91" s="202"/>
      <c r="R91" s="202"/>
      <c r="S91" s="202"/>
      <c r="T91" s="203"/>
      <c r="AT91" s="197" t="s">
        <v>132</v>
      </c>
      <c r="AU91" s="197" t="s">
        <v>79</v>
      </c>
      <c r="AV91" s="12" t="s">
        <v>79</v>
      </c>
      <c r="AW91" s="12" t="s">
        <v>33</v>
      </c>
      <c r="AX91" s="12" t="s">
        <v>69</v>
      </c>
      <c r="AY91" s="197" t="s">
        <v>125</v>
      </c>
    </row>
    <row r="92" spans="2:65" s="13" customFormat="1">
      <c r="B92" s="204"/>
      <c r="D92" s="205" t="s">
        <v>132</v>
      </c>
      <c r="E92" s="206" t="s">
        <v>5</v>
      </c>
      <c r="F92" s="207" t="s">
        <v>137</v>
      </c>
      <c r="H92" s="208">
        <v>88</v>
      </c>
      <c r="I92" s="209"/>
      <c r="L92" s="204"/>
      <c r="M92" s="210"/>
      <c r="N92" s="211"/>
      <c r="O92" s="211"/>
      <c r="P92" s="211"/>
      <c r="Q92" s="211"/>
      <c r="R92" s="211"/>
      <c r="S92" s="211"/>
      <c r="T92" s="212"/>
      <c r="AT92" s="213" t="s">
        <v>132</v>
      </c>
      <c r="AU92" s="213" t="s">
        <v>79</v>
      </c>
      <c r="AV92" s="13" t="s">
        <v>131</v>
      </c>
      <c r="AW92" s="13" t="s">
        <v>33</v>
      </c>
      <c r="AX92" s="13" t="s">
        <v>77</v>
      </c>
      <c r="AY92" s="213" t="s">
        <v>125</v>
      </c>
    </row>
    <row r="93" spans="2:65" s="1" customFormat="1" ht="22.5" customHeight="1">
      <c r="B93" s="174"/>
      <c r="C93" s="175" t="s">
        <v>131</v>
      </c>
      <c r="D93" s="175" t="s">
        <v>127</v>
      </c>
      <c r="E93" s="176" t="s">
        <v>658</v>
      </c>
      <c r="F93" s="177" t="s">
        <v>659</v>
      </c>
      <c r="G93" s="178" t="s">
        <v>181</v>
      </c>
      <c r="H93" s="179">
        <v>49.5</v>
      </c>
      <c r="I93" s="180"/>
      <c r="J93" s="181">
        <f>ROUND(I93*H93,2)</f>
        <v>0</v>
      </c>
      <c r="K93" s="177" t="s">
        <v>141</v>
      </c>
      <c r="L93" s="41"/>
      <c r="M93" s="182" t="s">
        <v>5</v>
      </c>
      <c r="N93" s="183" t="s">
        <v>40</v>
      </c>
      <c r="O93" s="42"/>
      <c r="P93" s="184">
        <f>O93*H93</f>
        <v>0</v>
      </c>
      <c r="Q93" s="184">
        <v>3.6900000000000002E-2</v>
      </c>
      <c r="R93" s="184">
        <f>Q93*H93</f>
        <v>1.8265500000000001</v>
      </c>
      <c r="S93" s="184">
        <v>0</v>
      </c>
      <c r="T93" s="185">
        <f>S93*H93</f>
        <v>0</v>
      </c>
      <c r="AR93" s="24" t="s">
        <v>131</v>
      </c>
      <c r="AT93" s="24" t="s">
        <v>127</v>
      </c>
      <c r="AU93" s="24" t="s">
        <v>79</v>
      </c>
      <c r="AY93" s="24" t="s">
        <v>125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24" t="s">
        <v>77</v>
      </c>
      <c r="BK93" s="186">
        <f>ROUND(I93*H93,2)</f>
        <v>0</v>
      </c>
      <c r="BL93" s="24" t="s">
        <v>131</v>
      </c>
      <c r="BM93" s="24" t="s">
        <v>151</v>
      </c>
    </row>
    <row r="94" spans="2:65" s="12" customFormat="1">
      <c r="B94" s="196"/>
      <c r="D94" s="188" t="s">
        <v>132</v>
      </c>
      <c r="E94" s="197" t="s">
        <v>5</v>
      </c>
      <c r="F94" s="198" t="s">
        <v>660</v>
      </c>
      <c r="H94" s="199">
        <v>49.5</v>
      </c>
      <c r="I94" s="200"/>
      <c r="L94" s="196"/>
      <c r="M94" s="201"/>
      <c r="N94" s="202"/>
      <c r="O94" s="202"/>
      <c r="P94" s="202"/>
      <c r="Q94" s="202"/>
      <c r="R94" s="202"/>
      <c r="S94" s="202"/>
      <c r="T94" s="203"/>
      <c r="AT94" s="197" t="s">
        <v>132</v>
      </c>
      <c r="AU94" s="197" t="s">
        <v>79</v>
      </c>
      <c r="AV94" s="12" t="s">
        <v>79</v>
      </c>
      <c r="AW94" s="12" t="s">
        <v>33</v>
      </c>
      <c r="AX94" s="12" t="s">
        <v>69</v>
      </c>
      <c r="AY94" s="197" t="s">
        <v>125</v>
      </c>
    </row>
    <row r="95" spans="2:65" s="13" customFormat="1">
      <c r="B95" s="204"/>
      <c r="D95" s="205" t="s">
        <v>132</v>
      </c>
      <c r="E95" s="206" t="s">
        <v>5</v>
      </c>
      <c r="F95" s="207" t="s">
        <v>137</v>
      </c>
      <c r="H95" s="208">
        <v>49.5</v>
      </c>
      <c r="I95" s="209"/>
      <c r="L95" s="204"/>
      <c r="M95" s="210"/>
      <c r="N95" s="211"/>
      <c r="O95" s="211"/>
      <c r="P95" s="211"/>
      <c r="Q95" s="211"/>
      <c r="R95" s="211"/>
      <c r="S95" s="211"/>
      <c r="T95" s="212"/>
      <c r="AT95" s="213" t="s">
        <v>132</v>
      </c>
      <c r="AU95" s="213" t="s">
        <v>79</v>
      </c>
      <c r="AV95" s="13" t="s">
        <v>131</v>
      </c>
      <c r="AW95" s="13" t="s">
        <v>33</v>
      </c>
      <c r="AX95" s="13" t="s">
        <v>77</v>
      </c>
      <c r="AY95" s="213" t="s">
        <v>125</v>
      </c>
    </row>
    <row r="96" spans="2:65" s="1" customFormat="1" ht="22.5" customHeight="1">
      <c r="B96" s="174"/>
      <c r="C96" s="175" t="s">
        <v>154</v>
      </c>
      <c r="D96" s="175" t="s">
        <v>127</v>
      </c>
      <c r="E96" s="176" t="s">
        <v>661</v>
      </c>
      <c r="F96" s="177" t="s">
        <v>198</v>
      </c>
      <c r="G96" s="178" t="s">
        <v>199</v>
      </c>
      <c r="H96" s="179">
        <v>445.65</v>
      </c>
      <c r="I96" s="180"/>
      <c r="J96" s="181">
        <f>ROUND(I96*H96,2)</f>
        <v>0</v>
      </c>
      <c r="K96" s="177" t="s">
        <v>141</v>
      </c>
      <c r="L96" s="41"/>
      <c r="M96" s="182" t="s">
        <v>5</v>
      </c>
      <c r="N96" s="183" t="s">
        <v>40</v>
      </c>
      <c r="O96" s="42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AR96" s="24" t="s">
        <v>131</v>
      </c>
      <c r="AT96" s="24" t="s">
        <v>127</v>
      </c>
      <c r="AU96" s="24" t="s">
        <v>79</v>
      </c>
      <c r="AY96" s="24" t="s">
        <v>125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24" t="s">
        <v>77</v>
      </c>
      <c r="BK96" s="186">
        <f>ROUND(I96*H96,2)</f>
        <v>0</v>
      </c>
      <c r="BL96" s="24" t="s">
        <v>131</v>
      </c>
      <c r="BM96" s="24" t="s">
        <v>157</v>
      </c>
    </row>
    <row r="97" spans="2:65" s="12" customFormat="1">
      <c r="B97" s="196"/>
      <c r="D97" s="188" t="s">
        <v>132</v>
      </c>
      <c r="E97" s="197" t="s">
        <v>5</v>
      </c>
      <c r="F97" s="198" t="s">
        <v>662</v>
      </c>
      <c r="H97" s="199">
        <v>445.65</v>
      </c>
      <c r="I97" s="200"/>
      <c r="L97" s="196"/>
      <c r="M97" s="201"/>
      <c r="N97" s="202"/>
      <c r="O97" s="202"/>
      <c r="P97" s="202"/>
      <c r="Q97" s="202"/>
      <c r="R97" s="202"/>
      <c r="S97" s="202"/>
      <c r="T97" s="203"/>
      <c r="AT97" s="197" t="s">
        <v>132</v>
      </c>
      <c r="AU97" s="197" t="s">
        <v>79</v>
      </c>
      <c r="AV97" s="12" t="s">
        <v>79</v>
      </c>
      <c r="AW97" s="12" t="s">
        <v>33</v>
      </c>
      <c r="AX97" s="12" t="s">
        <v>69</v>
      </c>
      <c r="AY97" s="197" t="s">
        <v>125</v>
      </c>
    </row>
    <row r="98" spans="2:65" s="13" customFormat="1">
      <c r="B98" s="204"/>
      <c r="D98" s="205" t="s">
        <v>132</v>
      </c>
      <c r="E98" s="206" t="s">
        <v>5</v>
      </c>
      <c r="F98" s="207" t="s">
        <v>137</v>
      </c>
      <c r="H98" s="208">
        <v>445.65</v>
      </c>
      <c r="I98" s="209"/>
      <c r="L98" s="204"/>
      <c r="M98" s="210"/>
      <c r="N98" s="211"/>
      <c r="O98" s="211"/>
      <c r="P98" s="211"/>
      <c r="Q98" s="211"/>
      <c r="R98" s="211"/>
      <c r="S98" s="211"/>
      <c r="T98" s="212"/>
      <c r="AT98" s="213" t="s">
        <v>132</v>
      </c>
      <c r="AU98" s="213" t="s">
        <v>79</v>
      </c>
      <c r="AV98" s="13" t="s">
        <v>131</v>
      </c>
      <c r="AW98" s="13" t="s">
        <v>33</v>
      </c>
      <c r="AX98" s="13" t="s">
        <v>77</v>
      </c>
      <c r="AY98" s="213" t="s">
        <v>125</v>
      </c>
    </row>
    <row r="99" spans="2:65" s="1" customFormat="1" ht="22.5" customHeight="1">
      <c r="B99" s="174"/>
      <c r="C99" s="175" t="s">
        <v>147</v>
      </c>
      <c r="D99" s="175" t="s">
        <v>127</v>
      </c>
      <c r="E99" s="176" t="s">
        <v>663</v>
      </c>
      <c r="F99" s="177" t="s">
        <v>664</v>
      </c>
      <c r="G99" s="178" t="s">
        <v>199</v>
      </c>
      <c r="H99" s="179">
        <v>891.3</v>
      </c>
      <c r="I99" s="180"/>
      <c r="J99" s="181">
        <f>ROUND(I99*H99,2)</f>
        <v>0</v>
      </c>
      <c r="K99" s="177" t="s">
        <v>141</v>
      </c>
      <c r="L99" s="41"/>
      <c r="M99" s="182" t="s">
        <v>5</v>
      </c>
      <c r="N99" s="183" t="s">
        <v>40</v>
      </c>
      <c r="O99" s="42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AR99" s="24" t="s">
        <v>131</v>
      </c>
      <c r="AT99" s="24" t="s">
        <v>127</v>
      </c>
      <c r="AU99" s="24" t="s">
        <v>79</v>
      </c>
      <c r="AY99" s="24" t="s">
        <v>125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24" t="s">
        <v>77</v>
      </c>
      <c r="BK99" s="186">
        <f>ROUND(I99*H99,2)</f>
        <v>0</v>
      </c>
      <c r="BL99" s="24" t="s">
        <v>131</v>
      </c>
      <c r="BM99" s="24" t="s">
        <v>161</v>
      </c>
    </row>
    <row r="100" spans="2:65" s="11" customFormat="1">
      <c r="B100" s="187"/>
      <c r="D100" s="188" t="s">
        <v>132</v>
      </c>
      <c r="E100" s="189" t="s">
        <v>5</v>
      </c>
      <c r="F100" s="190" t="s">
        <v>665</v>
      </c>
      <c r="H100" s="191" t="s">
        <v>5</v>
      </c>
      <c r="I100" s="192"/>
      <c r="L100" s="187"/>
      <c r="M100" s="193"/>
      <c r="N100" s="194"/>
      <c r="O100" s="194"/>
      <c r="P100" s="194"/>
      <c r="Q100" s="194"/>
      <c r="R100" s="194"/>
      <c r="S100" s="194"/>
      <c r="T100" s="195"/>
      <c r="AT100" s="191" t="s">
        <v>132</v>
      </c>
      <c r="AU100" s="191" t="s">
        <v>79</v>
      </c>
      <c r="AV100" s="11" t="s">
        <v>77</v>
      </c>
      <c r="AW100" s="11" t="s">
        <v>33</v>
      </c>
      <c r="AX100" s="11" t="s">
        <v>69</v>
      </c>
      <c r="AY100" s="191" t="s">
        <v>125</v>
      </c>
    </row>
    <row r="101" spans="2:65" s="12" customFormat="1">
      <c r="B101" s="196"/>
      <c r="D101" s="188" t="s">
        <v>132</v>
      </c>
      <c r="E101" s="197" t="s">
        <v>5</v>
      </c>
      <c r="F101" s="198" t="s">
        <v>666</v>
      </c>
      <c r="H101" s="199">
        <v>891.3</v>
      </c>
      <c r="I101" s="200"/>
      <c r="L101" s="196"/>
      <c r="M101" s="201"/>
      <c r="N101" s="202"/>
      <c r="O101" s="202"/>
      <c r="P101" s="202"/>
      <c r="Q101" s="202"/>
      <c r="R101" s="202"/>
      <c r="S101" s="202"/>
      <c r="T101" s="203"/>
      <c r="AT101" s="197" t="s">
        <v>132</v>
      </c>
      <c r="AU101" s="197" t="s">
        <v>79</v>
      </c>
      <c r="AV101" s="12" t="s">
        <v>79</v>
      </c>
      <c r="AW101" s="12" t="s">
        <v>33</v>
      </c>
      <c r="AX101" s="12" t="s">
        <v>69</v>
      </c>
      <c r="AY101" s="197" t="s">
        <v>125</v>
      </c>
    </row>
    <row r="102" spans="2:65" s="13" customFormat="1">
      <c r="B102" s="204"/>
      <c r="D102" s="205" t="s">
        <v>132</v>
      </c>
      <c r="E102" s="206" t="s">
        <v>5</v>
      </c>
      <c r="F102" s="207" t="s">
        <v>137</v>
      </c>
      <c r="H102" s="208">
        <v>891.3</v>
      </c>
      <c r="I102" s="209"/>
      <c r="L102" s="204"/>
      <c r="M102" s="210"/>
      <c r="N102" s="211"/>
      <c r="O102" s="211"/>
      <c r="P102" s="211"/>
      <c r="Q102" s="211"/>
      <c r="R102" s="211"/>
      <c r="S102" s="211"/>
      <c r="T102" s="212"/>
      <c r="AT102" s="213" t="s">
        <v>132</v>
      </c>
      <c r="AU102" s="213" t="s">
        <v>79</v>
      </c>
      <c r="AV102" s="13" t="s">
        <v>131</v>
      </c>
      <c r="AW102" s="13" t="s">
        <v>33</v>
      </c>
      <c r="AX102" s="13" t="s">
        <v>77</v>
      </c>
      <c r="AY102" s="213" t="s">
        <v>125</v>
      </c>
    </row>
    <row r="103" spans="2:65" s="1" customFormat="1" ht="22.5" customHeight="1">
      <c r="B103" s="174"/>
      <c r="C103" s="175" t="s">
        <v>164</v>
      </c>
      <c r="D103" s="175" t="s">
        <v>127</v>
      </c>
      <c r="E103" s="176" t="s">
        <v>667</v>
      </c>
      <c r="F103" s="177" t="s">
        <v>668</v>
      </c>
      <c r="G103" s="178" t="s">
        <v>199</v>
      </c>
      <c r="H103" s="179">
        <v>445.65</v>
      </c>
      <c r="I103" s="180"/>
      <c r="J103" s="181">
        <f>ROUND(I103*H103,2)</f>
        <v>0</v>
      </c>
      <c r="K103" s="177" t="s">
        <v>141</v>
      </c>
      <c r="L103" s="41"/>
      <c r="M103" s="182" t="s">
        <v>5</v>
      </c>
      <c r="N103" s="183" t="s">
        <v>40</v>
      </c>
      <c r="O103" s="42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AR103" s="24" t="s">
        <v>131</v>
      </c>
      <c r="AT103" s="24" t="s">
        <v>127</v>
      </c>
      <c r="AU103" s="24" t="s">
        <v>79</v>
      </c>
      <c r="AY103" s="24" t="s">
        <v>125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24" t="s">
        <v>77</v>
      </c>
      <c r="BK103" s="186">
        <f>ROUND(I103*H103,2)</f>
        <v>0</v>
      </c>
      <c r="BL103" s="24" t="s">
        <v>131</v>
      </c>
      <c r="BM103" s="24" t="s">
        <v>167</v>
      </c>
    </row>
    <row r="104" spans="2:65" s="12" customFormat="1">
      <c r="B104" s="196"/>
      <c r="D104" s="188" t="s">
        <v>132</v>
      </c>
      <c r="E104" s="197" t="s">
        <v>5</v>
      </c>
      <c r="F104" s="198" t="s">
        <v>669</v>
      </c>
      <c r="H104" s="199">
        <v>445.65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132</v>
      </c>
      <c r="AU104" s="197" t="s">
        <v>79</v>
      </c>
      <c r="AV104" s="12" t="s">
        <v>79</v>
      </c>
      <c r="AW104" s="12" t="s">
        <v>33</v>
      </c>
      <c r="AX104" s="12" t="s">
        <v>69</v>
      </c>
      <c r="AY104" s="197" t="s">
        <v>125</v>
      </c>
    </row>
    <row r="105" spans="2:65" s="13" customFormat="1">
      <c r="B105" s="204"/>
      <c r="D105" s="205" t="s">
        <v>132</v>
      </c>
      <c r="E105" s="206" t="s">
        <v>5</v>
      </c>
      <c r="F105" s="207" t="s">
        <v>137</v>
      </c>
      <c r="H105" s="208">
        <v>445.65</v>
      </c>
      <c r="I105" s="209"/>
      <c r="L105" s="204"/>
      <c r="M105" s="210"/>
      <c r="N105" s="211"/>
      <c r="O105" s="211"/>
      <c r="P105" s="211"/>
      <c r="Q105" s="211"/>
      <c r="R105" s="211"/>
      <c r="S105" s="211"/>
      <c r="T105" s="212"/>
      <c r="AT105" s="213" t="s">
        <v>132</v>
      </c>
      <c r="AU105" s="213" t="s">
        <v>79</v>
      </c>
      <c r="AV105" s="13" t="s">
        <v>131</v>
      </c>
      <c r="AW105" s="13" t="s">
        <v>33</v>
      </c>
      <c r="AX105" s="13" t="s">
        <v>77</v>
      </c>
      <c r="AY105" s="213" t="s">
        <v>125</v>
      </c>
    </row>
    <row r="106" spans="2:65" s="1" customFormat="1" ht="22.5" customHeight="1">
      <c r="B106" s="174"/>
      <c r="C106" s="175" t="s">
        <v>151</v>
      </c>
      <c r="D106" s="175" t="s">
        <v>127</v>
      </c>
      <c r="E106" s="176" t="s">
        <v>670</v>
      </c>
      <c r="F106" s="177" t="s">
        <v>671</v>
      </c>
      <c r="G106" s="178" t="s">
        <v>199</v>
      </c>
      <c r="H106" s="179">
        <v>891.3</v>
      </c>
      <c r="I106" s="180"/>
      <c r="J106" s="181">
        <f>ROUND(I106*H106,2)</f>
        <v>0</v>
      </c>
      <c r="K106" s="177" t="s">
        <v>141</v>
      </c>
      <c r="L106" s="41"/>
      <c r="M106" s="182" t="s">
        <v>5</v>
      </c>
      <c r="N106" s="183" t="s">
        <v>40</v>
      </c>
      <c r="O106" s="42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AR106" s="24" t="s">
        <v>131</v>
      </c>
      <c r="AT106" s="24" t="s">
        <v>127</v>
      </c>
      <c r="AU106" s="24" t="s">
        <v>79</v>
      </c>
      <c r="AY106" s="24" t="s">
        <v>125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24" t="s">
        <v>77</v>
      </c>
      <c r="BK106" s="186">
        <f>ROUND(I106*H106,2)</f>
        <v>0</v>
      </c>
      <c r="BL106" s="24" t="s">
        <v>131</v>
      </c>
      <c r="BM106" s="24" t="s">
        <v>170</v>
      </c>
    </row>
    <row r="107" spans="2:65" s="12" customFormat="1">
      <c r="B107" s="196"/>
      <c r="D107" s="188" t="s">
        <v>132</v>
      </c>
      <c r="E107" s="197" t="s">
        <v>5</v>
      </c>
      <c r="F107" s="198" t="s">
        <v>672</v>
      </c>
      <c r="H107" s="199">
        <v>891.3</v>
      </c>
      <c r="I107" s="200"/>
      <c r="L107" s="196"/>
      <c r="M107" s="201"/>
      <c r="N107" s="202"/>
      <c r="O107" s="202"/>
      <c r="P107" s="202"/>
      <c r="Q107" s="202"/>
      <c r="R107" s="202"/>
      <c r="S107" s="202"/>
      <c r="T107" s="203"/>
      <c r="AT107" s="197" t="s">
        <v>132</v>
      </c>
      <c r="AU107" s="197" t="s">
        <v>79</v>
      </c>
      <c r="AV107" s="12" t="s">
        <v>79</v>
      </c>
      <c r="AW107" s="12" t="s">
        <v>33</v>
      </c>
      <c r="AX107" s="12" t="s">
        <v>69</v>
      </c>
      <c r="AY107" s="197" t="s">
        <v>125</v>
      </c>
    </row>
    <row r="108" spans="2:65" s="13" customFormat="1">
      <c r="B108" s="204"/>
      <c r="D108" s="205" t="s">
        <v>132</v>
      </c>
      <c r="E108" s="206" t="s">
        <v>5</v>
      </c>
      <c r="F108" s="207" t="s">
        <v>137</v>
      </c>
      <c r="H108" s="208">
        <v>891.3</v>
      </c>
      <c r="I108" s="209"/>
      <c r="L108" s="204"/>
      <c r="M108" s="210"/>
      <c r="N108" s="211"/>
      <c r="O108" s="211"/>
      <c r="P108" s="211"/>
      <c r="Q108" s="211"/>
      <c r="R108" s="211"/>
      <c r="S108" s="211"/>
      <c r="T108" s="212"/>
      <c r="AT108" s="213" t="s">
        <v>132</v>
      </c>
      <c r="AU108" s="213" t="s">
        <v>79</v>
      </c>
      <c r="AV108" s="13" t="s">
        <v>131</v>
      </c>
      <c r="AW108" s="13" t="s">
        <v>33</v>
      </c>
      <c r="AX108" s="13" t="s">
        <v>77</v>
      </c>
      <c r="AY108" s="213" t="s">
        <v>125</v>
      </c>
    </row>
    <row r="109" spans="2:65" s="1" customFormat="1" ht="22.5" customHeight="1">
      <c r="B109" s="174"/>
      <c r="C109" s="175" t="s">
        <v>136</v>
      </c>
      <c r="D109" s="175" t="s">
        <v>127</v>
      </c>
      <c r="E109" s="176" t="s">
        <v>673</v>
      </c>
      <c r="F109" s="177" t="s">
        <v>674</v>
      </c>
      <c r="G109" s="178" t="s">
        <v>199</v>
      </c>
      <c r="H109" s="179">
        <v>445.65</v>
      </c>
      <c r="I109" s="180"/>
      <c r="J109" s="181">
        <f>ROUND(I109*H109,2)</f>
        <v>0</v>
      </c>
      <c r="K109" s="177" t="s">
        <v>141</v>
      </c>
      <c r="L109" s="41"/>
      <c r="M109" s="182" t="s">
        <v>5</v>
      </c>
      <c r="N109" s="183" t="s">
        <v>40</v>
      </c>
      <c r="O109" s="42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AR109" s="24" t="s">
        <v>131</v>
      </c>
      <c r="AT109" s="24" t="s">
        <v>127</v>
      </c>
      <c r="AU109" s="24" t="s">
        <v>79</v>
      </c>
      <c r="AY109" s="24" t="s">
        <v>125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24" t="s">
        <v>77</v>
      </c>
      <c r="BK109" s="186">
        <f>ROUND(I109*H109,2)</f>
        <v>0</v>
      </c>
      <c r="BL109" s="24" t="s">
        <v>131</v>
      </c>
      <c r="BM109" s="24" t="s">
        <v>174</v>
      </c>
    </row>
    <row r="110" spans="2:65" s="12" customFormat="1">
      <c r="B110" s="196"/>
      <c r="D110" s="188" t="s">
        <v>132</v>
      </c>
      <c r="E110" s="197" t="s">
        <v>5</v>
      </c>
      <c r="F110" s="198" t="s">
        <v>669</v>
      </c>
      <c r="H110" s="199">
        <v>445.65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197" t="s">
        <v>132</v>
      </c>
      <c r="AU110" s="197" t="s">
        <v>79</v>
      </c>
      <c r="AV110" s="12" t="s">
        <v>79</v>
      </c>
      <c r="AW110" s="12" t="s">
        <v>33</v>
      </c>
      <c r="AX110" s="12" t="s">
        <v>69</v>
      </c>
      <c r="AY110" s="197" t="s">
        <v>125</v>
      </c>
    </row>
    <row r="111" spans="2:65" s="13" customFormat="1">
      <c r="B111" s="204"/>
      <c r="D111" s="205" t="s">
        <v>132</v>
      </c>
      <c r="E111" s="206" t="s">
        <v>5</v>
      </c>
      <c r="F111" s="207" t="s">
        <v>137</v>
      </c>
      <c r="H111" s="208">
        <v>445.65</v>
      </c>
      <c r="I111" s="209"/>
      <c r="L111" s="204"/>
      <c r="M111" s="210"/>
      <c r="N111" s="211"/>
      <c r="O111" s="211"/>
      <c r="P111" s="211"/>
      <c r="Q111" s="211"/>
      <c r="R111" s="211"/>
      <c r="S111" s="211"/>
      <c r="T111" s="212"/>
      <c r="AT111" s="213" t="s">
        <v>132</v>
      </c>
      <c r="AU111" s="213" t="s">
        <v>79</v>
      </c>
      <c r="AV111" s="13" t="s">
        <v>131</v>
      </c>
      <c r="AW111" s="13" t="s">
        <v>33</v>
      </c>
      <c r="AX111" s="13" t="s">
        <v>77</v>
      </c>
      <c r="AY111" s="213" t="s">
        <v>125</v>
      </c>
    </row>
    <row r="112" spans="2:65" s="1" customFormat="1" ht="22.5" customHeight="1">
      <c r="B112" s="174"/>
      <c r="C112" s="175" t="s">
        <v>157</v>
      </c>
      <c r="D112" s="175" t="s">
        <v>127</v>
      </c>
      <c r="E112" s="176" t="s">
        <v>675</v>
      </c>
      <c r="F112" s="177" t="s">
        <v>676</v>
      </c>
      <c r="G112" s="178" t="s">
        <v>146</v>
      </c>
      <c r="H112" s="179">
        <v>1805.2</v>
      </c>
      <c r="I112" s="180"/>
      <c r="J112" s="181">
        <f>ROUND(I112*H112,2)</f>
        <v>0</v>
      </c>
      <c r="K112" s="177" t="s">
        <v>141</v>
      </c>
      <c r="L112" s="41"/>
      <c r="M112" s="182" t="s">
        <v>5</v>
      </c>
      <c r="N112" s="183" t="s">
        <v>40</v>
      </c>
      <c r="O112" s="42"/>
      <c r="P112" s="184">
        <f>O112*H112</f>
        <v>0</v>
      </c>
      <c r="Q112" s="184">
        <v>8.4999999999999995E-4</v>
      </c>
      <c r="R112" s="184">
        <f>Q112*H112</f>
        <v>1.5344199999999999</v>
      </c>
      <c r="S112" s="184">
        <v>0</v>
      </c>
      <c r="T112" s="185">
        <f>S112*H112</f>
        <v>0</v>
      </c>
      <c r="AR112" s="24" t="s">
        <v>131</v>
      </c>
      <c r="AT112" s="24" t="s">
        <v>127</v>
      </c>
      <c r="AU112" s="24" t="s">
        <v>79</v>
      </c>
      <c r="AY112" s="24" t="s">
        <v>125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24" t="s">
        <v>77</v>
      </c>
      <c r="BK112" s="186">
        <f>ROUND(I112*H112,2)</f>
        <v>0</v>
      </c>
      <c r="BL112" s="24" t="s">
        <v>131</v>
      </c>
      <c r="BM112" s="24" t="s">
        <v>177</v>
      </c>
    </row>
    <row r="113" spans="2:65" s="12" customFormat="1">
      <c r="B113" s="196"/>
      <c r="D113" s="188" t="s">
        <v>132</v>
      </c>
      <c r="E113" s="197" t="s">
        <v>5</v>
      </c>
      <c r="F113" s="198" t="s">
        <v>677</v>
      </c>
      <c r="H113" s="199">
        <v>1805.2</v>
      </c>
      <c r="I113" s="200"/>
      <c r="L113" s="196"/>
      <c r="M113" s="201"/>
      <c r="N113" s="202"/>
      <c r="O113" s="202"/>
      <c r="P113" s="202"/>
      <c r="Q113" s="202"/>
      <c r="R113" s="202"/>
      <c r="S113" s="202"/>
      <c r="T113" s="203"/>
      <c r="AT113" s="197" t="s">
        <v>132</v>
      </c>
      <c r="AU113" s="197" t="s">
        <v>79</v>
      </c>
      <c r="AV113" s="12" t="s">
        <v>79</v>
      </c>
      <c r="AW113" s="12" t="s">
        <v>33</v>
      </c>
      <c r="AX113" s="12" t="s">
        <v>69</v>
      </c>
      <c r="AY113" s="197" t="s">
        <v>125</v>
      </c>
    </row>
    <row r="114" spans="2:65" s="13" customFormat="1">
      <c r="B114" s="204"/>
      <c r="D114" s="205" t="s">
        <v>132</v>
      </c>
      <c r="E114" s="206" t="s">
        <v>5</v>
      </c>
      <c r="F114" s="207" t="s">
        <v>137</v>
      </c>
      <c r="H114" s="208">
        <v>1805.2</v>
      </c>
      <c r="I114" s="209"/>
      <c r="L114" s="204"/>
      <c r="M114" s="210"/>
      <c r="N114" s="211"/>
      <c r="O114" s="211"/>
      <c r="P114" s="211"/>
      <c r="Q114" s="211"/>
      <c r="R114" s="211"/>
      <c r="S114" s="211"/>
      <c r="T114" s="212"/>
      <c r="AT114" s="213" t="s">
        <v>132</v>
      </c>
      <c r="AU114" s="213" t="s">
        <v>79</v>
      </c>
      <c r="AV114" s="13" t="s">
        <v>131</v>
      </c>
      <c r="AW114" s="13" t="s">
        <v>33</v>
      </c>
      <c r="AX114" s="13" t="s">
        <v>77</v>
      </c>
      <c r="AY114" s="213" t="s">
        <v>125</v>
      </c>
    </row>
    <row r="115" spans="2:65" s="1" customFormat="1" ht="22.5" customHeight="1">
      <c r="B115" s="174"/>
      <c r="C115" s="175" t="s">
        <v>178</v>
      </c>
      <c r="D115" s="175" t="s">
        <v>127</v>
      </c>
      <c r="E115" s="176" t="s">
        <v>678</v>
      </c>
      <c r="F115" s="177" t="s">
        <v>679</v>
      </c>
      <c r="G115" s="178" t="s">
        <v>146</v>
      </c>
      <c r="H115" s="179">
        <v>1805.2</v>
      </c>
      <c r="I115" s="180"/>
      <c r="J115" s="181">
        <f>ROUND(I115*H115,2)</f>
        <v>0</v>
      </c>
      <c r="K115" s="177" t="s">
        <v>141</v>
      </c>
      <c r="L115" s="41"/>
      <c r="M115" s="182" t="s">
        <v>5</v>
      </c>
      <c r="N115" s="183" t="s">
        <v>40</v>
      </c>
      <c r="O115" s="42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AR115" s="24" t="s">
        <v>131</v>
      </c>
      <c r="AT115" s="24" t="s">
        <v>127</v>
      </c>
      <c r="AU115" s="24" t="s">
        <v>79</v>
      </c>
      <c r="AY115" s="24" t="s">
        <v>125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24" t="s">
        <v>77</v>
      </c>
      <c r="BK115" s="186">
        <f>ROUND(I115*H115,2)</f>
        <v>0</v>
      </c>
      <c r="BL115" s="24" t="s">
        <v>131</v>
      </c>
      <c r="BM115" s="24" t="s">
        <v>182</v>
      </c>
    </row>
    <row r="116" spans="2:65" s="1" customFormat="1" ht="22.5" customHeight="1">
      <c r="B116" s="174"/>
      <c r="C116" s="175" t="s">
        <v>161</v>
      </c>
      <c r="D116" s="175" t="s">
        <v>127</v>
      </c>
      <c r="E116" s="176" t="s">
        <v>680</v>
      </c>
      <c r="F116" s="177" t="s">
        <v>681</v>
      </c>
      <c r="G116" s="178" t="s">
        <v>146</v>
      </c>
      <c r="H116" s="179">
        <v>1805.2</v>
      </c>
      <c r="I116" s="180"/>
      <c r="J116" s="181">
        <f>ROUND(I116*H116,2)</f>
        <v>0</v>
      </c>
      <c r="K116" s="177" t="s">
        <v>141</v>
      </c>
      <c r="L116" s="41"/>
      <c r="M116" s="182" t="s">
        <v>5</v>
      </c>
      <c r="N116" s="183" t="s">
        <v>40</v>
      </c>
      <c r="O116" s="42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AR116" s="24" t="s">
        <v>131</v>
      </c>
      <c r="AT116" s="24" t="s">
        <v>127</v>
      </c>
      <c r="AU116" s="24" t="s">
        <v>79</v>
      </c>
      <c r="AY116" s="24" t="s">
        <v>125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24" t="s">
        <v>77</v>
      </c>
      <c r="BK116" s="186">
        <f>ROUND(I116*H116,2)</f>
        <v>0</v>
      </c>
      <c r="BL116" s="24" t="s">
        <v>131</v>
      </c>
      <c r="BM116" s="24" t="s">
        <v>186</v>
      </c>
    </row>
    <row r="117" spans="2:65" s="12" customFormat="1">
      <c r="B117" s="196"/>
      <c r="D117" s="188" t="s">
        <v>132</v>
      </c>
      <c r="E117" s="197" t="s">
        <v>5</v>
      </c>
      <c r="F117" s="198" t="s">
        <v>677</v>
      </c>
      <c r="H117" s="199">
        <v>1805.2</v>
      </c>
      <c r="I117" s="200"/>
      <c r="L117" s="196"/>
      <c r="M117" s="201"/>
      <c r="N117" s="202"/>
      <c r="O117" s="202"/>
      <c r="P117" s="202"/>
      <c r="Q117" s="202"/>
      <c r="R117" s="202"/>
      <c r="S117" s="202"/>
      <c r="T117" s="203"/>
      <c r="AT117" s="197" t="s">
        <v>132</v>
      </c>
      <c r="AU117" s="197" t="s">
        <v>79</v>
      </c>
      <c r="AV117" s="12" t="s">
        <v>79</v>
      </c>
      <c r="AW117" s="12" t="s">
        <v>33</v>
      </c>
      <c r="AX117" s="12" t="s">
        <v>69</v>
      </c>
      <c r="AY117" s="197" t="s">
        <v>125</v>
      </c>
    </row>
    <row r="118" spans="2:65" s="13" customFormat="1">
      <c r="B118" s="204"/>
      <c r="D118" s="205" t="s">
        <v>132</v>
      </c>
      <c r="E118" s="206" t="s">
        <v>5</v>
      </c>
      <c r="F118" s="207" t="s">
        <v>137</v>
      </c>
      <c r="H118" s="208">
        <v>1805.2</v>
      </c>
      <c r="I118" s="209"/>
      <c r="L118" s="204"/>
      <c r="M118" s="210"/>
      <c r="N118" s="211"/>
      <c r="O118" s="211"/>
      <c r="P118" s="211"/>
      <c r="Q118" s="211"/>
      <c r="R118" s="211"/>
      <c r="S118" s="211"/>
      <c r="T118" s="212"/>
      <c r="AT118" s="213" t="s">
        <v>132</v>
      </c>
      <c r="AU118" s="213" t="s">
        <v>79</v>
      </c>
      <c r="AV118" s="13" t="s">
        <v>131</v>
      </c>
      <c r="AW118" s="13" t="s">
        <v>33</v>
      </c>
      <c r="AX118" s="13" t="s">
        <v>77</v>
      </c>
      <c r="AY118" s="213" t="s">
        <v>125</v>
      </c>
    </row>
    <row r="119" spans="2:65" s="1" customFormat="1" ht="31.5" customHeight="1">
      <c r="B119" s="174"/>
      <c r="C119" s="175" t="s">
        <v>188</v>
      </c>
      <c r="D119" s="175" t="s">
        <v>127</v>
      </c>
      <c r="E119" s="176" t="s">
        <v>682</v>
      </c>
      <c r="F119" s="177" t="s">
        <v>683</v>
      </c>
      <c r="G119" s="178" t="s">
        <v>146</v>
      </c>
      <c r="H119" s="179">
        <v>25272.799999999999</v>
      </c>
      <c r="I119" s="180"/>
      <c r="J119" s="181">
        <f>ROUND(I119*H119,2)</f>
        <v>0</v>
      </c>
      <c r="K119" s="177" t="s">
        <v>141</v>
      </c>
      <c r="L119" s="41"/>
      <c r="M119" s="182" t="s">
        <v>5</v>
      </c>
      <c r="N119" s="183" t="s">
        <v>40</v>
      </c>
      <c r="O119" s="42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AR119" s="24" t="s">
        <v>131</v>
      </c>
      <c r="AT119" s="24" t="s">
        <v>127</v>
      </c>
      <c r="AU119" s="24" t="s">
        <v>79</v>
      </c>
      <c r="AY119" s="24" t="s">
        <v>125</v>
      </c>
      <c r="BE119" s="186">
        <f>IF(N119="základní",J119,0)</f>
        <v>0</v>
      </c>
      <c r="BF119" s="186">
        <f>IF(N119="snížená",J119,0)</f>
        <v>0</v>
      </c>
      <c r="BG119" s="186">
        <f>IF(N119="zákl. přenesená",J119,0)</f>
        <v>0</v>
      </c>
      <c r="BH119" s="186">
        <f>IF(N119="sníž. přenesená",J119,0)</f>
        <v>0</v>
      </c>
      <c r="BI119" s="186">
        <f>IF(N119="nulová",J119,0)</f>
        <v>0</v>
      </c>
      <c r="BJ119" s="24" t="s">
        <v>77</v>
      </c>
      <c r="BK119" s="186">
        <f>ROUND(I119*H119,2)</f>
        <v>0</v>
      </c>
      <c r="BL119" s="24" t="s">
        <v>131</v>
      </c>
      <c r="BM119" s="24" t="s">
        <v>191</v>
      </c>
    </row>
    <row r="120" spans="2:65" s="12" customFormat="1">
      <c r="B120" s="196"/>
      <c r="D120" s="188" t="s">
        <v>132</v>
      </c>
      <c r="E120" s="197" t="s">
        <v>5</v>
      </c>
      <c r="F120" s="198" t="s">
        <v>684</v>
      </c>
      <c r="H120" s="199">
        <v>25272.799999999999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132</v>
      </c>
      <c r="AU120" s="197" t="s">
        <v>79</v>
      </c>
      <c r="AV120" s="12" t="s">
        <v>79</v>
      </c>
      <c r="AW120" s="12" t="s">
        <v>33</v>
      </c>
      <c r="AX120" s="12" t="s">
        <v>69</v>
      </c>
      <c r="AY120" s="197" t="s">
        <v>125</v>
      </c>
    </row>
    <row r="121" spans="2:65" s="13" customFormat="1">
      <c r="B121" s="204"/>
      <c r="D121" s="205" t="s">
        <v>132</v>
      </c>
      <c r="E121" s="206" t="s">
        <v>5</v>
      </c>
      <c r="F121" s="207" t="s">
        <v>137</v>
      </c>
      <c r="H121" s="208">
        <v>25272.799999999999</v>
      </c>
      <c r="I121" s="209"/>
      <c r="L121" s="204"/>
      <c r="M121" s="210"/>
      <c r="N121" s="211"/>
      <c r="O121" s="211"/>
      <c r="P121" s="211"/>
      <c r="Q121" s="211"/>
      <c r="R121" s="211"/>
      <c r="S121" s="211"/>
      <c r="T121" s="212"/>
      <c r="AT121" s="213" t="s">
        <v>132</v>
      </c>
      <c r="AU121" s="213" t="s">
        <v>79</v>
      </c>
      <c r="AV121" s="13" t="s">
        <v>131</v>
      </c>
      <c r="AW121" s="13" t="s">
        <v>33</v>
      </c>
      <c r="AX121" s="13" t="s">
        <v>77</v>
      </c>
      <c r="AY121" s="213" t="s">
        <v>125</v>
      </c>
    </row>
    <row r="122" spans="2:65" s="1" customFormat="1" ht="22.5" customHeight="1">
      <c r="B122" s="174"/>
      <c r="C122" s="175" t="s">
        <v>167</v>
      </c>
      <c r="D122" s="175" t="s">
        <v>127</v>
      </c>
      <c r="E122" s="176" t="s">
        <v>685</v>
      </c>
      <c r="F122" s="177" t="s">
        <v>686</v>
      </c>
      <c r="G122" s="178" t="s">
        <v>199</v>
      </c>
      <c r="H122" s="179">
        <v>980.43</v>
      </c>
      <c r="I122" s="180"/>
      <c r="J122" s="181">
        <f>ROUND(I122*H122,2)</f>
        <v>0</v>
      </c>
      <c r="K122" s="177" t="s">
        <v>141</v>
      </c>
      <c r="L122" s="41"/>
      <c r="M122" s="182" t="s">
        <v>5</v>
      </c>
      <c r="N122" s="183" t="s">
        <v>40</v>
      </c>
      <c r="O122" s="42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AR122" s="24" t="s">
        <v>131</v>
      </c>
      <c r="AT122" s="24" t="s">
        <v>127</v>
      </c>
      <c r="AU122" s="24" t="s">
        <v>79</v>
      </c>
      <c r="AY122" s="24" t="s">
        <v>125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24" t="s">
        <v>77</v>
      </c>
      <c r="BK122" s="186">
        <f>ROUND(I122*H122,2)</f>
        <v>0</v>
      </c>
      <c r="BL122" s="24" t="s">
        <v>131</v>
      </c>
      <c r="BM122" s="24" t="s">
        <v>195</v>
      </c>
    </row>
    <row r="123" spans="2:65" s="12" customFormat="1">
      <c r="B123" s="196"/>
      <c r="D123" s="188" t="s">
        <v>132</v>
      </c>
      <c r="E123" s="197" t="s">
        <v>5</v>
      </c>
      <c r="F123" s="198" t="s">
        <v>687</v>
      </c>
      <c r="H123" s="199">
        <v>980.43</v>
      </c>
      <c r="I123" s="200"/>
      <c r="L123" s="196"/>
      <c r="M123" s="201"/>
      <c r="N123" s="202"/>
      <c r="O123" s="202"/>
      <c r="P123" s="202"/>
      <c r="Q123" s="202"/>
      <c r="R123" s="202"/>
      <c r="S123" s="202"/>
      <c r="T123" s="203"/>
      <c r="AT123" s="197" t="s">
        <v>132</v>
      </c>
      <c r="AU123" s="197" t="s">
        <v>79</v>
      </c>
      <c r="AV123" s="12" t="s">
        <v>79</v>
      </c>
      <c r="AW123" s="12" t="s">
        <v>33</v>
      </c>
      <c r="AX123" s="12" t="s">
        <v>69</v>
      </c>
      <c r="AY123" s="197" t="s">
        <v>125</v>
      </c>
    </row>
    <row r="124" spans="2:65" s="13" customFormat="1">
      <c r="B124" s="204"/>
      <c r="D124" s="205" t="s">
        <v>132</v>
      </c>
      <c r="E124" s="206" t="s">
        <v>5</v>
      </c>
      <c r="F124" s="207" t="s">
        <v>137</v>
      </c>
      <c r="H124" s="208">
        <v>980.43</v>
      </c>
      <c r="I124" s="209"/>
      <c r="L124" s="204"/>
      <c r="M124" s="210"/>
      <c r="N124" s="211"/>
      <c r="O124" s="211"/>
      <c r="P124" s="211"/>
      <c r="Q124" s="211"/>
      <c r="R124" s="211"/>
      <c r="S124" s="211"/>
      <c r="T124" s="212"/>
      <c r="AT124" s="213" t="s">
        <v>132</v>
      </c>
      <c r="AU124" s="213" t="s">
        <v>79</v>
      </c>
      <c r="AV124" s="13" t="s">
        <v>131</v>
      </c>
      <c r="AW124" s="13" t="s">
        <v>33</v>
      </c>
      <c r="AX124" s="13" t="s">
        <v>77</v>
      </c>
      <c r="AY124" s="213" t="s">
        <v>125</v>
      </c>
    </row>
    <row r="125" spans="2:65" s="1" customFormat="1" ht="22.5" customHeight="1">
      <c r="B125" s="174"/>
      <c r="C125" s="175" t="s">
        <v>11</v>
      </c>
      <c r="D125" s="175" t="s">
        <v>127</v>
      </c>
      <c r="E125" s="176" t="s">
        <v>270</v>
      </c>
      <c r="F125" s="177" t="s">
        <v>271</v>
      </c>
      <c r="G125" s="178" t="s">
        <v>199</v>
      </c>
      <c r="H125" s="179">
        <v>1782.6</v>
      </c>
      <c r="I125" s="180"/>
      <c r="J125" s="181">
        <f>ROUND(I125*H125,2)</f>
        <v>0</v>
      </c>
      <c r="K125" s="177" t="s">
        <v>141</v>
      </c>
      <c r="L125" s="41"/>
      <c r="M125" s="182" t="s">
        <v>5</v>
      </c>
      <c r="N125" s="183" t="s">
        <v>40</v>
      </c>
      <c r="O125" s="42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AR125" s="24" t="s">
        <v>131</v>
      </c>
      <c r="AT125" s="24" t="s">
        <v>127</v>
      </c>
      <c r="AU125" s="24" t="s">
        <v>79</v>
      </c>
      <c r="AY125" s="24" t="s">
        <v>125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24" t="s">
        <v>77</v>
      </c>
      <c r="BK125" s="186">
        <f>ROUND(I125*H125,2)</f>
        <v>0</v>
      </c>
      <c r="BL125" s="24" t="s">
        <v>131</v>
      </c>
      <c r="BM125" s="24" t="s">
        <v>204</v>
      </c>
    </row>
    <row r="126" spans="2:65" s="12" customFormat="1">
      <c r="B126" s="196"/>
      <c r="D126" s="188" t="s">
        <v>132</v>
      </c>
      <c r="E126" s="197" t="s">
        <v>5</v>
      </c>
      <c r="F126" s="198" t="s">
        <v>688</v>
      </c>
      <c r="H126" s="199">
        <v>1782.6</v>
      </c>
      <c r="I126" s="200"/>
      <c r="L126" s="196"/>
      <c r="M126" s="201"/>
      <c r="N126" s="202"/>
      <c r="O126" s="202"/>
      <c r="P126" s="202"/>
      <c r="Q126" s="202"/>
      <c r="R126" s="202"/>
      <c r="S126" s="202"/>
      <c r="T126" s="203"/>
      <c r="AT126" s="197" t="s">
        <v>132</v>
      </c>
      <c r="AU126" s="197" t="s">
        <v>79</v>
      </c>
      <c r="AV126" s="12" t="s">
        <v>79</v>
      </c>
      <c r="AW126" s="12" t="s">
        <v>33</v>
      </c>
      <c r="AX126" s="12" t="s">
        <v>69</v>
      </c>
      <c r="AY126" s="197" t="s">
        <v>125</v>
      </c>
    </row>
    <row r="127" spans="2:65" s="13" customFormat="1">
      <c r="B127" s="204"/>
      <c r="D127" s="205" t="s">
        <v>132</v>
      </c>
      <c r="E127" s="206" t="s">
        <v>5</v>
      </c>
      <c r="F127" s="207" t="s">
        <v>137</v>
      </c>
      <c r="H127" s="208">
        <v>1782.6</v>
      </c>
      <c r="I127" s="209"/>
      <c r="L127" s="204"/>
      <c r="M127" s="210"/>
      <c r="N127" s="211"/>
      <c r="O127" s="211"/>
      <c r="P127" s="211"/>
      <c r="Q127" s="211"/>
      <c r="R127" s="211"/>
      <c r="S127" s="211"/>
      <c r="T127" s="212"/>
      <c r="AT127" s="213" t="s">
        <v>132</v>
      </c>
      <c r="AU127" s="213" t="s">
        <v>79</v>
      </c>
      <c r="AV127" s="13" t="s">
        <v>131</v>
      </c>
      <c r="AW127" s="13" t="s">
        <v>33</v>
      </c>
      <c r="AX127" s="13" t="s">
        <v>77</v>
      </c>
      <c r="AY127" s="213" t="s">
        <v>125</v>
      </c>
    </row>
    <row r="128" spans="2:65" s="1" customFormat="1" ht="31.5" customHeight="1">
      <c r="B128" s="174"/>
      <c r="C128" s="175" t="s">
        <v>170</v>
      </c>
      <c r="D128" s="175" t="s">
        <v>127</v>
      </c>
      <c r="E128" s="176" t="s">
        <v>276</v>
      </c>
      <c r="F128" s="177" t="s">
        <v>277</v>
      </c>
      <c r="G128" s="178" t="s">
        <v>199</v>
      </c>
      <c r="H128" s="179">
        <v>17826</v>
      </c>
      <c r="I128" s="180"/>
      <c r="J128" s="181">
        <f>ROUND(I128*H128,2)</f>
        <v>0</v>
      </c>
      <c r="K128" s="177" t="s">
        <v>141</v>
      </c>
      <c r="L128" s="41"/>
      <c r="M128" s="182" t="s">
        <v>5</v>
      </c>
      <c r="N128" s="183" t="s">
        <v>40</v>
      </c>
      <c r="O128" s="42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AR128" s="24" t="s">
        <v>131</v>
      </c>
      <c r="AT128" s="24" t="s">
        <v>127</v>
      </c>
      <c r="AU128" s="24" t="s">
        <v>79</v>
      </c>
      <c r="AY128" s="24" t="s">
        <v>125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24" t="s">
        <v>77</v>
      </c>
      <c r="BK128" s="186">
        <f>ROUND(I128*H128,2)</f>
        <v>0</v>
      </c>
      <c r="BL128" s="24" t="s">
        <v>131</v>
      </c>
      <c r="BM128" s="24" t="s">
        <v>209</v>
      </c>
    </row>
    <row r="129" spans="2:65" s="1" customFormat="1" ht="22.5" customHeight="1">
      <c r="B129" s="174"/>
      <c r="C129" s="175" t="s">
        <v>206</v>
      </c>
      <c r="D129" s="175" t="s">
        <v>127</v>
      </c>
      <c r="E129" s="176" t="s">
        <v>689</v>
      </c>
      <c r="F129" s="177" t="s">
        <v>690</v>
      </c>
      <c r="G129" s="178" t="s">
        <v>199</v>
      </c>
      <c r="H129" s="179">
        <v>1782.6</v>
      </c>
      <c r="I129" s="180"/>
      <c r="J129" s="181">
        <f>ROUND(I129*H129,2)</f>
        <v>0</v>
      </c>
      <c r="K129" s="177" t="s">
        <v>141</v>
      </c>
      <c r="L129" s="41"/>
      <c r="M129" s="182" t="s">
        <v>5</v>
      </c>
      <c r="N129" s="183" t="s">
        <v>40</v>
      </c>
      <c r="O129" s="42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AR129" s="24" t="s">
        <v>131</v>
      </c>
      <c r="AT129" s="24" t="s">
        <v>127</v>
      </c>
      <c r="AU129" s="24" t="s">
        <v>79</v>
      </c>
      <c r="AY129" s="24" t="s">
        <v>125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24" t="s">
        <v>77</v>
      </c>
      <c r="BK129" s="186">
        <f>ROUND(I129*H129,2)</f>
        <v>0</v>
      </c>
      <c r="BL129" s="24" t="s">
        <v>131</v>
      </c>
      <c r="BM129" s="24" t="s">
        <v>241</v>
      </c>
    </row>
    <row r="130" spans="2:65" s="12" customFormat="1">
      <c r="B130" s="196"/>
      <c r="D130" s="188" t="s">
        <v>132</v>
      </c>
      <c r="E130" s="197" t="s">
        <v>5</v>
      </c>
      <c r="F130" s="198" t="s">
        <v>691</v>
      </c>
      <c r="H130" s="199">
        <v>1782.6</v>
      </c>
      <c r="I130" s="200"/>
      <c r="L130" s="196"/>
      <c r="M130" s="201"/>
      <c r="N130" s="202"/>
      <c r="O130" s="202"/>
      <c r="P130" s="202"/>
      <c r="Q130" s="202"/>
      <c r="R130" s="202"/>
      <c r="S130" s="202"/>
      <c r="T130" s="203"/>
      <c r="AT130" s="197" t="s">
        <v>132</v>
      </c>
      <c r="AU130" s="197" t="s">
        <v>79</v>
      </c>
      <c r="AV130" s="12" t="s">
        <v>79</v>
      </c>
      <c r="AW130" s="12" t="s">
        <v>33</v>
      </c>
      <c r="AX130" s="12" t="s">
        <v>69</v>
      </c>
      <c r="AY130" s="197" t="s">
        <v>125</v>
      </c>
    </row>
    <row r="131" spans="2:65" s="13" customFormat="1">
      <c r="B131" s="204"/>
      <c r="D131" s="205" t="s">
        <v>132</v>
      </c>
      <c r="E131" s="206" t="s">
        <v>5</v>
      </c>
      <c r="F131" s="207" t="s">
        <v>137</v>
      </c>
      <c r="H131" s="208">
        <v>1782.6</v>
      </c>
      <c r="I131" s="209"/>
      <c r="L131" s="204"/>
      <c r="M131" s="210"/>
      <c r="N131" s="211"/>
      <c r="O131" s="211"/>
      <c r="P131" s="211"/>
      <c r="Q131" s="211"/>
      <c r="R131" s="211"/>
      <c r="S131" s="211"/>
      <c r="T131" s="212"/>
      <c r="AT131" s="213" t="s">
        <v>132</v>
      </c>
      <c r="AU131" s="213" t="s">
        <v>79</v>
      </c>
      <c r="AV131" s="13" t="s">
        <v>131</v>
      </c>
      <c r="AW131" s="13" t="s">
        <v>33</v>
      </c>
      <c r="AX131" s="13" t="s">
        <v>77</v>
      </c>
      <c r="AY131" s="213" t="s">
        <v>125</v>
      </c>
    </row>
    <row r="132" spans="2:65" s="1" customFormat="1" ht="22.5" customHeight="1">
      <c r="B132" s="174"/>
      <c r="C132" s="175" t="s">
        <v>174</v>
      </c>
      <c r="D132" s="175" t="s">
        <v>127</v>
      </c>
      <c r="E132" s="176" t="s">
        <v>291</v>
      </c>
      <c r="F132" s="177" t="s">
        <v>292</v>
      </c>
      <c r="G132" s="178" t="s">
        <v>293</v>
      </c>
      <c r="H132" s="179">
        <v>3030.42</v>
      </c>
      <c r="I132" s="180"/>
      <c r="J132" s="181">
        <f>ROUND(I132*H132,2)</f>
        <v>0</v>
      </c>
      <c r="K132" s="177" t="s">
        <v>141</v>
      </c>
      <c r="L132" s="41"/>
      <c r="M132" s="182" t="s">
        <v>5</v>
      </c>
      <c r="N132" s="183" t="s">
        <v>40</v>
      </c>
      <c r="O132" s="42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AR132" s="24" t="s">
        <v>131</v>
      </c>
      <c r="AT132" s="24" t="s">
        <v>127</v>
      </c>
      <c r="AU132" s="24" t="s">
        <v>79</v>
      </c>
      <c r="AY132" s="24" t="s">
        <v>125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24" t="s">
        <v>77</v>
      </c>
      <c r="BK132" s="186">
        <f>ROUND(I132*H132,2)</f>
        <v>0</v>
      </c>
      <c r="BL132" s="24" t="s">
        <v>131</v>
      </c>
      <c r="BM132" s="24" t="s">
        <v>245</v>
      </c>
    </row>
    <row r="133" spans="2:65" s="12" customFormat="1">
      <c r="B133" s="196"/>
      <c r="D133" s="188" t="s">
        <v>132</v>
      </c>
      <c r="E133" s="197" t="s">
        <v>5</v>
      </c>
      <c r="F133" s="198" t="s">
        <v>692</v>
      </c>
      <c r="H133" s="199">
        <v>3030.42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132</v>
      </c>
      <c r="AU133" s="197" t="s">
        <v>79</v>
      </c>
      <c r="AV133" s="12" t="s">
        <v>79</v>
      </c>
      <c r="AW133" s="12" t="s">
        <v>33</v>
      </c>
      <c r="AX133" s="12" t="s">
        <v>69</v>
      </c>
      <c r="AY133" s="197" t="s">
        <v>125</v>
      </c>
    </row>
    <row r="134" spans="2:65" s="13" customFormat="1">
      <c r="B134" s="204"/>
      <c r="D134" s="205" t="s">
        <v>132</v>
      </c>
      <c r="E134" s="206" t="s">
        <v>5</v>
      </c>
      <c r="F134" s="207" t="s">
        <v>137</v>
      </c>
      <c r="H134" s="208">
        <v>3030.42</v>
      </c>
      <c r="I134" s="209"/>
      <c r="L134" s="204"/>
      <c r="M134" s="210"/>
      <c r="N134" s="211"/>
      <c r="O134" s="211"/>
      <c r="P134" s="211"/>
      <c r="Q134" s="211"/>
      <c r="R134" s="211"/>
      <c r="S134" s="211"/>
      <c r="T134" s="212"/>
      <c r="AT134" s="213" t="s">
        <v>132</v>
      </c>
      <c r="AU134" s="213" t="s">
        <v>79</v>
      </c>
      <c r="AV134" s="13" t="s">
        <v>131</v>
      </c>
      <c r="AW134" s="13" t="s">
        <v>33</v>
      </c>
      <c r="AX134" s="13" t="s">
        <v>77</v>
      </c>
      <c r="AY134" s="213" t="s">
        <v>125</v>
      </c>
    </row>
    <row r="135" spans="2:65" s="1" customFormat="1" ht="22.5" customHeight="1">
      <c r="B135" s="174"/>
      <c r="C135" s="175" t="s">
        <v>238</v>
      </c>
      <c r="D135" s="175" t="s">
        <v>127</v>
      </c>
      <c r="E135" s="176" t="s">
        <v>297</v>
      </c>
      <c r="F135" s="177" t="s">
        <v>298</v>
      </c>
      <c r="G135" s="178" t="s">
        <v>199</v>
      </c>
      <c r="H135" s="179">
        <v>1108.8</v>
      </c>
      <c r="I135" s="180"/>
      <c r="J135" s="181">
        <f>ROUND(I135*H135,2)</f>
        <v>0</v>
      </c>
      <c r="K135" s="177" t="s">
        <v>141</v>
      </c>
      <c r="L135" s="41"/>
      <c r="M135" s="182" t="s">
        <v>5</v>
      </c>
      <c r="N135" s="183" t="s">
        <v>40</v>
      </c>
      <c r="O135" s="42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AR135" s="24" t="s">
        <v>131</v>
      </c>
      <c r="AT135" s="24" t="s">
        <v>127</v>
      </c>
      <c r="AU135" s="24" t="s">
        <v>79</v>
      </c>
      <c r="AY135" s="24" t="s">
        <v>125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24" t="s">
        <v>77</v>
      </c>
      <c r="BK135" s="186">
        <f>ROUND(I135*H135,2)</f>
        <v>0</v>
      </c>
      <c r="BL135" s="24" t="s">
        <v>131</v>
      </c>
      <c r="BM135" s="24" t="s">
        <v>250</v>
      </c>
    </row>
    <row r="136" spans="2:65" s="11" customFormat="1">
      <c r="B136" s="187"/>
      <c r="D136" s="188" t="s">
        <v>132</v>
      </c>
      <c r="E136" s="189" t="s">
        <v>5</v>
      </c>
      <c r="F136" s="190" t="s">
        <v>693</v>
      </c>
      <c r="H136" s="191" t="s">
        <v>5</v>
      </c>
      <c r="I136" s="192"/>
      <c r="L136" s="187"/>
      <c r="M136" s="193"/>
      <c r="N136" s="194"/>
      <c r="O136" s="194"/>
      <c r="P136" s="194"/>
      <c r="Q136" s="194"/>
      <c r="R136" s="194"/>
      <c r="S136" s="194"/>
      <c r="T136" s="195"/>
      <c r="AT136" s="191" t="s">
        <v>132</v>
      </c>
      <c r="AU136" s="191" t="s">
        <v>79</v>
      </c>
      <c r="AV136" s="11" t="s">
        <v>77</v>
      </c>
      <c r="AW136" s="11" t="s">
        <v>33</v>
      </c>
      <c r="AX136" s="11" t="s">
        <v>69</v>
      </c>
      <c r="AY136" s="191" t="s">
        <v>125</v>
      </c>
    </row>
    <row r="137" spans="2:65" s="12" customFormat="1">
      <c r="B137" s="196"/>
      <c r="D137" s="188" t="s">
        <v>132</v>
      </c>
      <c r="E137" s="197" t="s">
        <v>5</v>
      </c>
      <c r="F137" s="198" t="s">
        <v>694</v>
      </c>
      <c r="H137" s="199">
        <v>1108.8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132</v>
      </c>
      <c r="AU137" s="197" t="s">
        <v>79</v>
      </c>
      <c r="AV137" s="12" t="s">
        <v>79</v>
      </c>
      <c r="AW137" s="12" t="s">
        <v>33</v>
      </c>
      <c r="AX137" s="12" t="s">
        <v>69</v>
      </c>
      <c r="AY137" s="197" t="s">
        <v>125</v>
      </c>
    </row>
    <row r="138" spans="2:65" s="13" customFormat="1">
      <c r="B138" s="204"/>
      <c r="D138" s="205" t="s">
        <v>132</v>
      </c>
      <c r="E138" s="206" t="s">
        <v>5</v>
      </c>
      <c r="F138" s="207" t="s">
        <v>137</v>
      </c>
      <c r="H138" s="208">
        <v>1108.8</v>
      </c>
      <c r="I138" s="209"/>
      <c r="L138" s="204"/>
      <c r="M138" s="210"/>
      <c r="N138" s="211"/>
      <c r="O138" s="211"/>
      <c r="P138" s="211"/>
      <c r="Q138" s="211"/>
      <c r="R138" s="211"/>
      <c r="S138" s="211"/>
      <c r="T138" s="212"/>
      <c r="AT138" s="213" t="s">
        <v>132</v>
      </c>
      <c r="AU138" s="213" t="s">
        <v>79</v>
      </c>
      <c r="AV138" s="13" t="s">
        <v>131</v>
      </c>
      <c r="AW138" s="13" t="s">
        <v>33</v>
      </c>
      <c r="AX138" s="13" t="s">
        <v>77</v>
      </c>
      <c r="AY138" s="213" t="s">
        <v>125</v>
      </c>
    </row>
    <row r="139" spans="2:65" s="1" customFormat="1" ht="22.5" customHeight="1">
      <c r="B139" s="174"/>
      <c r="C139" s="222" t="s">
        <v>177</v>
      </c>
      <c r="D139" s="222" t="s">
        <v>304</v>
      </c>
      <c r="E139" s="223" t="s">
        <v>695</v>
      </c>
      <c r="F139" s="224" t="s">
        <v>696</v>
      </c>
      <c r="G139" s="225" t="s">
        <v>293</v>
      </c>
      <c r="H139" s="226">
        <v>2277.5859999999998</v>
      </c>
      <c r="I139" s="227"/>
      <c r="J139" s="228">
        <f>ROUND(I139*H139,2)</f>
        <v>0</v>
      </c>
      <c r="K139" s="224" t="s">
        <v>141</v>
      </c>
      <c r="L139" s="229"/>
      <c r="M139" s="230" t="s">
        <v>5</v>
      </c>
      <c r="N139" s="231" t="s">
        <v>40</v>
      </c>
      <c r="O139" s="42"/>
      <c r="P139" s="184">
        <f>O139*H139</f>
        <v>0</v>
      </c>
      <c r="Q139" s="184">
        <v>1</v>
      </c>
      <c r="R139" s="184">
        <f>Q139*H139</f>
        <v>2277.5859999999998</v>
      </c>
      <c r="S139" s="184">
        <v>0</v>
      </c>
      <c r="T139" s="185">
        <f>S139*H139</f>
        <v>0</v>
      </c>
      <c r="AR139" s="24" t="s">
        <v>151</v>
      </c>
      <c r="AT139" s="24" t="s">
        <v>304</v>
      </c>
      <c r="AU139" s="24" t="s">
        <v>79</v>
      </c>
      <c r="AY139" s="24" t="s">
        <v>125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24" t="s">
        <v>77</v>
      </c>
      <c r="BK139" s="186">
        <f>ROUND(I139*H139,2)</f>
        <v>0</v>
      </c>
      <c r="BL139" s="24" t="s">
        <v>131</v>
      </c>
      <c r="BM139" s="24" t="s">
        <v>697</v>
      </c>
    </row>
    <row r="140" spans="2:65" s="12" customFormat="1">
      <c r="B140" s="196"/>
      <c r="D140" s="205" t="s">
        <v>132</v>
      </c>
      <c r="E140" s="235" t="s">
        <v>5</v>
      </c>
      <c r="F140" s="236" t="s">
        <v>698</v>
      </c>
      <c r="H140" s="237">
        <v>2277.5859999999998</v>
      </c>
      <c r="I140" s="200"/>
      <c r="L140" s="196"/>
      <c r="M140" s="201"/>
      <c r="N140" s="202"/>
      <c r="O140" s="202"/>
      <c r="P140" s="202"/>
      <c r="Q140" s="202"/>
      <c r="R140" s="202"/>
      <c r="S140" s="202"/>
      <c r="T140" s="203"/>
      <c r="AT140" s="197" t="s">
        <v>132</v>
      </c>
      <c r="AU140" s="197" t="s">
        <v>79</v>
      </c>
      <c r="AV140" s="12" t="s">
        <v>79</v>
      </c>
      <c r="AW140" s="12" t="s">
        <v>33</v>
      </c>
      <c r="AX140" s="12" t="s">
        <v>77</v>
      </c>
      <c r="AY140" s="197" t="s">
        <v>125</v>
      </c>
    </row>
    <row r="141" spans="2:65" s="1" customFormat="1" ht="22.5" customHeight="1">
      <c r="B141" s="174"/>
      <c r="C141" s="175" t="s">
        <v>10</v>
      </c>
      <c r="D141" s="175" t="s">
        <v>127</v>
      </c>
      <c r="E141" s="176" t="s">
        <v>699</v>
      </c>
      <c r="F141" s="177" t="s">
        <v>700</v>
      </c>
      <c r="G141" s="178" t="s">
        <v>199</v>
      </c>
      <c r="H141" s="179">
        <v>387.9</v>
      </c>
      <c r="I141" s="180"/>
      <c r="J141" s="181">
        <f>ROUND(I141*H141,2)</f>
        <v>0</v>
      </c>
      <c r="K141" s="177" t="s">
        <v>141</v>
      </c>
      <c r="L141" s="41"/>
      <c r="M141" s="182" t="s">
        <v>5</v>
      </c>
      <c r="N141" s="183" t="s">
        <v>40</v>
      </c>
      <c r="O141" s="42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AR141" s="24" t="s">
        <v>131</v>
      </c>
      <c r="AT141" s="24" t="s">
        <v>127</v>
      </c>
      <c r="AU141" s="24" t="s">
        <v>79</v>
      </c>
      <c r="AY141" s="24" t="s">
        <v>125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24" t="s">
        <v>77</v>
      </c>
      <c r="BK141" s="186">
        <f>ROUND(I141*H141,2)</f>
        <v>0</v>
      </c>
      <c r="BL141" s="24" t="s">
        <v>131</v>
      </c>
      <c r="BM141" s="24" t="s">
        <v>259</v>
      </c>
    </row>
    <row r="142" spans="2:65" s="12" customFormat="1">
      <c r="B142" s="196"/>
      <c r="D142" s="188" t="s">
        <v>132</v>
      </c>
      <c r="E142" s="197" t="s">
        <v>5</v>
      </c>
      <c r="F142" s="198" t="s">
        <v>701</v>
      </c>
      <c r="H142" s="199">
        <v>387.9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132</v>
      </c>
      <c r="AU142" s="197" t="s">
        <v>79</v>
      </c>
      <c r="AV142" s="12" t="s">
        <v>79</v>
      </c>
      <c r="AW142" s="12" t="s">
        <v>33</v>
      </c>
      <c r="AX142" s="12" t="s">
        <v>69</v>
      </c>
      <c r="AY142" s="197" t="s">
        <v>125</v>
      </c>
    </row>
    <row r="143" spans="2:65" s="13" customFormat="1">
      <c r="B143" s="204"/>
      <c r="D143" s="205" t="s">
        <v>132</v>
      </c>
      <c r="E143" s="206" t="s">
        <v>5</v>
      </c>
      <c r="F143" s="207" t="s">
        <v>137</v>
      </c>
      <c r="H143" s="208">
        <v>387.9</v>
      </c>
      <c r="I143" s="209"/>
      <c r="L143" s="204"/>
      <c r="M143" s="210"/>
      <c r="N143" s="211"/>
      <c r="O143" s="211"/>
      <c r="P143" s="211"/>
      <c r="Q143" s="211"/>
      <c r="R143" s="211"/>
      <c r="S143" s="211"/>
      <c r="T143" s="212"/>
      <c r="AT143" s="213" t="s">
        <v>132</v>
      </c>
      <c r="AU143" s="213" t="s">
        <v>79</v>
      </c>
      <c r="AV143" s="13" t="s">
        <v>131</v>
      </c>
      <c r="AW143" s="13" t="s">
        <v>33</v>
      </c>
      <c r="AX143" s="13" t="s">
        <v>77</v>
      </c>
      <c r="AY143" s="213" t="s">
        <v>125</v>
      </c>
    </row>
    <row r="144" spans="2:65" s="1" customFormat="1" ht="22.5" customHeight="1">
      <c r="B144" s="174"/>
      <c r="C144" s="222" t="s">
        <v>182</v>
      </c>
      <c r="D144" s="222" t="s">
        <v>304</v>
      </c>
      <c r="E144" s="223" t="s">
        <v>702</v>
      </c>
      <c r="F144" s="224" t="s">
        <v>703</v>
      </c>
      <c r="G144" s="225" t="s">
        <v>293</v>
      </c>
      <c r="H144" s="226">
        <v>796.78499999999997</v>
      </c>
      <c r="I144" s="227"/>
      <c r="J144" s="228">
        <f>ROUND(I144*H144,2)</f>
        <v>0</v>
      </c>
      <c r="K144" s="224" t="s">
        <v>141</v>
      </c>
      <c r="L144" s="229"/>
      <c r="M144" s="230" t="s">
        <v>5</v>
      </c>
      <c r="N144" s="231" t="s">
        <v>40</v>
      </c>
      <c r="O144" s="42"/>
      <c r="P144" s="184">
        <f>O144*H144</f>
        <v>0</v>
      </c>
      <c r="Q144" s="184">
        <v>1</v>
      </c>
      <c r="R144" s="184">
        <f>Q144*H144</f>
        <v>796.78499999999997</v>
      </c>
      <c r="S144" s="184">
        <v>0</v>
      </c>
      <c r="T144" s="185">
        <f>S144*H144</f>
        <v>0</v>
      </c>
      <c r="AR144" s="24" t="s">
        <v>151</v>
      </c>
      <c r="AT144" s="24" t="s">
        <v>304</v>
      </c>
      <c r="AU144" s="24" t="s">
        <v>79</v>
      </c>
      <c r="AY144" s="24" t="s">
        <v>125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24" t="s">
        <v>77</v>
      </c>
      <c r="BK144" s="186">
        <f>ROUND(I144*H144,2)</f>
        <v>0</v>
      </c>
      <c r="BL144" s="24" t="s">
        <v>131</v>
      </c>
      <c r="BM144" s="24" t="s">
        <v>263</v>
      </c>
    </row>
    <row r="145" spans="2:65" s="12" customFormat="1">
      <c r="B145" s="196"/>
      <c r="D145" s="188" t="s">
        <v>132</v>
      </c>
      <c r="E145" s="197" t="s">
        <v>5</v>
      </c>
      <c r="F145" s="198" t="s">
        <v>704</v>
      </c>
      <c r="H145" s="199">
        <v>796.78499999999997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132</v>
      </c>
      <c r="AU145" s="197" t="s">
        <v>79</v>
      </c>
      <c r="AV145" s="12" t="s">
        <v>79</v>
      </c>
      <c r="AW145" s="12" t="s">
        <v>33</v>
      </c>
      <c r="AX145" s="12" t="s">
        <v>69</v>
      </c>
      <c r="AY145" s="197" t="s">
        <v>125</v>
      </c>
    </row>
    <row r="146" spans="2:65" s="13" customFormat="1">
      <c r="B146" s="204"/>
      <c r="D146" s="205" t="s">
        <v>132</v>
      </c>
      <c r="E146" s="206" t="s">
        <v>5</v>
      </c>
      <c r="F146" s="207" t="s">
        <v>137</v>
      </c>
      <c r="H146" s="208">
        <v>796.78499999999997</v>
      </c>
      <c r="I146" s="209"/>
      <c r="L146" s="204"/>
      <c r="M146" s="210"/>
      <c r="N146" s="211"/>
      <c r="O146" s="211"/>
      <c r="P146" s="211"/>
      <c r="Q146" s="211"/>
      <c r="R146" s="211"/>
      <c r="S146" s="211"/>
      <c r="T146" s="212"/>
      <c r="AT146" s="213" t="s">
        <v>132</v>
      </c>
      <c r="AU146" s="213" t="s">
        <v>79</v>
      </c>
      <c r="AV146" s="13" t="s">
        <v>131</v>
      </c>
      <c r="AW146" s="13" t="s">
        <v>33</v>
      </c>
      <c r="AX146" s="13" t="s">
        <v>77</v>
      </c>
      <c r="AY146" s="213" t="s">
        <v>125</v>
      </c>
    </row>
    <row r="147" spans="2:65" s="1" customFormat="1" ht="22.5" customHeight="1">
      <c r="B147" s="174"/>
      <c r="C147" s="175" t="s">
        <v>256</v>
      </c>
      <c r="D147" s="175" t="s">
        <v>127</v>
      </c>
      <c r="E147" s="176" t="s">
        <v>705</v>
      </c>
      <c r="F147" s="177" t="s">
        <v>706</v>
      </c>
      <c r="G147" s="178" t="s">
        <v>146</v>
      </c>
      <c r="H147" s="179">
        <v>819.2</v>
      </c>
      <c r="I147" s="180"/>
      <c r="J147" s="181">
        <f>ROUND(I147*H147,2)</f>
        <v>0</v>
      </c>
      <c r="K147" s="177" t="s">
        <v>5</v>
      </c>
      <c r="L147" s="41"/>
      <c r="M147" s="182" t="s">
        <v>5</v>
      </c>
      <c r="N147" s="183" t="s">
        <v>40</v>
      </c>
      <c r="O147" s="42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AR147" s="24" t="s">
        <v>131</v>
      </c>
      <c r="AT147" s="24" t="s">
        <v>127</v>
      </c>
      <c r="AU147" s="24" t="s">
        <v>79</v>
      </c>
      <c r="AY147" s="24" t="s">
        <v>125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24" t="s">
        <v>77</v>
      </c>
      <c r="BK147" s="186">
        <f>ROUND(I147*H147,2)</f>
        <v>0</v>
      </c>
      <c r="BL147" s="24" t="s">
        <v>131</v>
      </c>
      <c r="BM147" s="24" t="s">
        <v>268</v>
      </c>
    </row>
    <row r="148" spans="2:65" s="10" customFormat="1" ht="29.85" customHeight="1">
      <c r="B148" s="160"/>
      <c r="D148" s="171" t="s">
        <v>68</v>
      </c>
      <c r="E148" s="172" t="s">
        <v>143</v>
      </c>
      <c r="F148" s="172" t="s">
        <v>707</v>
      </c>
      <c r="I148" s="163"/>
      <c r="J148" s="173">
        <f>BK148</f>
        <v>0</v>
      </c>
      <c r="L148" s="160"/>
      <c r="M148" s="165"/>
      <c r="N148" s="166"/>
      <c r="O148" s="166"/>
      <c r="P148" s="167">
        <f>SUM(P149:P151)</f>
        <v>0</v>
      </c>
      <c r="Q148" s="166"/>
      <c r="R148" s="167">
        <f>SUM(R149:R151)</f>
        <v>0</v>
      </c>
      <c r="S148" s="166"/>
      <c r="T148" s="168">
        <f>SUM(T149:T151)</f>
        <v>0</v>
      </c>
      <c r="AR148" s="161" t="s">
        <v>77</v>
      </c>
      <c r="AT148" s="169" t="s">
        <v>68</v>
      </c>
      <c r="AU148" s="169" t="s">
        <v>77</v>
      </c>
      <c r="AY148" s="161" t="s">
        <v>125</v>
      </c>
      <c r="BK148" s="170">
        <f>SUM(BK149:BK151)</f>
        <v>0</v>
      </c>
    </row>
    <row r="149" spans="2:65" s="1" customFormat="1" ht="22.5" customHeight="1">
      <c r="B149" s="174"/>
      <c r="C149" s="175" t="s">
        <v>186</v>
      </c>
      <c r="D149" s="175" t="s">
        <v>127</v>
      </c>
      <c r="E149" s="176" t="s">
        <v>708</v>
      </c>
      <c r="F149" s="177" t="s">
        <v>709</v>
      </c>
      <c r="G149" s="178" t="s">
        <v>181</v>
      </c>
      <c r="H149" s="179">
        <v>747.3</v>
      </c>
      <c r="I149" s="180"/>
      <c r="J149" s="181">
        <f>ROUND(I149*H149,2)</f>
        <v>0</v>
      </c>
      <c r="K149" s="177" t="s">
        <v>141</v>
      </c>
      <c r="L149" s="41"/>
      <c r="M149" s="182" t="s">
        <v>5</v>
      </c>
      <c r="N149" s="183" t="s">
        <v>40</v>
      </c>
      <c r="O149" s="42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AR149" s="24" t="s">
        <v>131</v>
      </c>
      <c r="AT149" s="24" t="s">
        <v>127</v>
      </c>
      <c r="AU149" s="24" t="s">
        <v>79</v>
      </c>
      <c r="AY149" s="24" t="s">
        <v>125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24" t="s">
        <v>77</v>
      </c>
      <c r="BK149" s="186">
        <f>ROUND(I149*H149,2)</f>
        <v>0</v>
      </c>
      <c r="BL149" s="24" t="s">
        <v>131</v>
      </c>
      <c r="BM149" s="24" t="s">
        <v>272</v>
      </c>
    </row>
    <row r="150" spans="2:65" s="12" customFormat="1">
      <c r="B150" s="196"/>
      <c r="D150" s="188" t="s">
        <v>132</v>
      </c>
      <c r="E150" s="197" t="s">
        <v>5</v>
      </c>
      <c r="F150" s="198" t="s">
        <v>710</v>
      </c>
      <c r="H150" s="199">
        <v>747.3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132</v>
      </c>
      <c r="AU150" s="197" t="s">
        <v>79</v>
      </c>
      <c r="AV150" s="12" t="s">
        <v>79</v>
      </c>
      <c r="AW150" s="12" t="s">
        <v>33</v>
      </c>
      <c r="AX150" s="12" t="s">
        <v>69</v>
      </c>
      <c r="AY150" s="197" t="s">
        <v>125</v>
      </c>
    </row>
    <row r="151" spans="2:65" s="13" customFormat="1">
      <c r="B151" s="204"/>
      <c r="D151" s="188" t="s">
        <v>132</v>
      </c>
      <c r="E151" s="232" t="s">
        <v>5</v>
      </c>
      <c r="F151" s="233" t="s">
        <v>137</v>
      </c>
      <c r="H151" s="234">
        <v>747.3</v>
      </c>
      <c r="I151" s="209"/>
      <c r="L151" s="204"/>
      <c r="M151" s="210"/>
      <c r="N151" s="211"/>
      <c r="O151" s="211"/>
      <c r="P151" s="211"/>
      <c r="Q151" s="211"/>
      <c r="R151" s="211"/>
      <c r="S151" s="211"/>
      <c r="T151" s="212"/>
      <c r="AT151" s="213" t="s">
        <v>132</v>
      </c>
      <c r="AU151" s="213" t="s">
        <v>79</v>
      </c>
      <c r="AV151" s="13" t="s">
        <v>131</v>
      </c>
      <c r="AW151" s="13" t="s">
        <v>33</v>
      </c>
      <c r="AX151" s="13" t="s">
        <v>77</v>
      </c>
      <c r="AY151" s="213" t="s">
        <v>125</v>
      </c>
    </row>
    <row r="152" spans="2:65" s="10" customFormat="1" ht="29.85" customHeight="1">
      <c r="B152" s="160"/>
      <c r="D152" s="171" t="s">
        <v>68</v>
      </c>
      <c r="E152" s="172" t="s">
        <v>131</v>
      </c>
      <c r="F152" s="172" t="s">
        <v>711</v>
      </c>
      <c r="I152" s="163"/>
      <c r="J152" s="173">
        <f>BK152</f>
        <v>0</v>
      </c>
      <c r="L152" s="160"/>
      <c r="M152" s="165"/>
      <c r="N152" s="166"/>
      <c r="O152" s="166"/>
      <c r="P152" s="167">
        <f>P153</f>
        <v>0</v>
      </c>
      <c r="Q152" s="166"/>
      <c r="R152" s="167">
        <f>R153</f>
        <v>399.6626</v>
      </c>
      <c r="S152" s="166"/>
      <c r="T152" s="168">
        <f>T153</f>
        <v>0</v>
      </c>
      <c r="AR152" s="161" t="s">
        <v>77</v>
      </c>
      <c r="AT152" s="169" t="s">
        <v>68</v>
      </c>
      <c r="AU152" s="169" t="s">
        <v>77</v>
      </c>
      <c r="AY152" s="161" t="s">
        <v>125</v>
      </c>
      <c r="BK152" s="170">
        <f>BK153</f>
        <v>0</v>
      </c>
    </row>
    <row r="153" spans="2:65" s="1" customFormat="1" ht="22.5" customHeight="1">
      <c r="B153" s="174"/>
      <c r="C153" s="175" t="s">
        <v>265</v>
      </c>
      <c r="D153" s="175" t="s">
        <v>127</v>
      </c>
      <c r="E153" s="176" t="s">
        <v>712</v>
      </c>
      <c r="F153" s="177" t="s">
        <v>713</v>
      </c>
      <c r="G153" s="178" t="s">
        <v>199</v>
      </c>
      <c r="H153" s="179">
        <v>178.9</v>
      </c>
      <c r="I153" s="180"/>
      <c r="J153" s="181">
        <f>ROUND(I153*H153,2)</f>
        <v>0</v>
      </c>
      <c r="K153" s="177" t="s">
        <v>141</v>
      </c>
      <c r="L153" s="41"/>
      <c r="M153" s="182" t="s">
        <v>5</v>
      </c>
      <c r="N153" s="183" t="s">
        <v>40</v>
      </c>
      <c r="O153" s="42"/>
      <c r="P153" s="184">
        <f>O153*H153</f>
        <v>0</v>
      </c>
      <c r="Q153" s="184">
        <v>2.234</v>
      </c>
      <c r="R153" s="184">
        <f>Q153*H153</f>
        <v>399.6626</v>
      </c>
      <c r="S153" s="184">
        <v>0</v>
      </c>
      <c r="T153" s="185">
        <f>S153*H153</f>
        <v>0</v>
      </c>
      <c r="AR153" s="24" t="s">
        <v>131</v>
      </c>
      <c r="AT153" s="24" t="s">
        <v>127</v>
      </c>
      <c r="AU153" s="24" t="s">
        <v>79</v>
      </c>
      <c r="AY153" s="24" t="s">
        <v>125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24" t="s">
        <v>77</v>
      </c>
      <c r="BK153" s="186">
        <f>ROUND(I153*H153,2)</f>
        <v>0</v>
      </c>
      <c r="BL153" s="24" t="s">
        <v>131</v>
      </c>
      <c r="BM153" s="24" t="s">
        <v>278</v>
      </c>
    </row>
    <row r="154" spans="2:65" s="10" customFormat="1" ht="29.85" customHeight="1">
      <c r="B154" s="160"/>
      <c r="D154" s="171" t="s">
        <v>68</v>
      </c>
      <c r="E154" s="172" t="s">
        <v>151</v>
      </c>
      <c r="F154" s="172" t="s">
        <v>419</v>
      </c>
      <c r="I154" s="163"/>
      <c r="J154" s="173">
        <f>BK154</f>
        <v>0</v>
      </c>
      <c r="L154" s="160"/>
      <c r="M154" s="165"/>
      <c r="N154" s="166"/>
      <c r="O154" s="166"/>
      <c r="P154" s="167">
        <f>SUM(P155:P202)</f>
        <v>0</v>
      </c>
      <c r="Q154" s="166"/>
      <c r="R154" s="167">
        <f>SUM(R155:R202)</f>
        <v>140.20626699999997</v>
      </c>
      <c r="S154" s="166"/>
      <c r="T154" s="168">
        <f>SUM(T155:T202)</f>
        <v>0</v>
      </c>
      <c r="AR154" s="161" t="s">
        <v>77</v>
      </c>
      <c r="AT154" s="169" t="s">
        <v>68</v>
      </c>
      <c r="AU154" s="169" t="s">
        <v>77</v>
      </c>
      <c r="AY154" s="161" t="s">
        <v>125</v>
      </c>
      <c r="BK154" s="170">
        <f>SUM(BK155:BK202)</f>
        <v>0</v>
      </c>
    </row>
    <row r="155" spans="2:65" s="1" customFormat="1" ht="31.5" customHeight="1">
      <c r="B155" s="174"/>
      <c r="C155" s="175" t="s">
        <v>191</v>
      </c>
      <c r="D155" s="175" t="s">
        <v>127</v>
      </c>
      <c r="E155" s="176" t="s">
        <v>714</v>
      </c>
      <c r="F155" s="177" t="s">
        <v>715</v>
      </c>
      <c r="G155" s="178" t="s">
        <v>181</v>
      </c>
      <c r="H155" s="179">
        <v>103.7</v>
      </c>
      <c r="I155" s="180"/>
      <c r="J155" s="181">
        <f t="shared" ref="J155:J163" si="0">ROUND(I155*H155,2)</f>
        <v>0</v>
      </c>
      <c r="K155" s="177" t="s">
        <v>141</v>
      </c>
      <c r="L155" s="41"/>
      <c r="M155" s="182" t="s">
        <v>5</v>
      </c>
      <c r="N155" s="183" t="s">
        <v>40</v>
      </c>
      <c r="O155" s="42"/>
      <c r="P155" s="184">
        <f t="shared" ref="P155:P163" si="1">O155*H155</f>
        <v>0</v>
      </c>
      <c r="Q155" s="184">
        <v>4.0000000000000003E-5</v>
      </c>
      <c r="R155" s="184">
        <f t="shared" ref="R155:R163" si="2">Q155*H155</f>
        <v>4.1480000000000006E-3</v>
      </c>
      <c r="S155" s="184">
        <v>0</v>
      </c>
      <c r="T155" s="185">
        <f t="shared" ref="T155:T163" si="3">S155*H155</f>
        <v>0</v>
      </c>
      <c r="AR155" s="24" t="s">
        <v>131</v>
      </c>
      <c r="AT155" s="24" t="s">
        <v>127</v>
      </c>
      <c r="AU155" s="24" t="s">
        <v>79</v>
      </c>
      <c r="AY155" s="24" t="s">
        <v>125</v>
      </c>
      <c r="BE155" s="186">
        <f t="shared" ref="BE155:BE163" si="4">IF(N155="základní",J155,0)</f>
        <v>0</v>
      </c>
      <c r="BF155" s="186">
        <f t="shared" ref="BF155:BF163" si="5">IF(N155="snížená",J155,0)</f>
        <v>0</v>
      </c>
      <c r="BG155" s="186">
        <f t="shared" ref="BG155:BG163" si="6">IF(N155="zákl. přenesená",J155,0)</f>
        <v>0</v>
      </c>
      <c r="BH155" s="186">
        <f t="shared" ref="BH155:BH163" si="7">IF(N155="sníž. přenesená",J155,0)</f>
        <v>0</v>
      </c>
      <c r="BI155" s="186">
        <f t="shared" ref="BI155:BI163" si="8">IF(N155="nulová",J155,0)</f>
        <v>0</v>
      </c>
      <c r="BJ155" s="24" t="s">
        <v>77</v>
      </c>
      <c r="BK155" s="186">
        <f t="shared" ref="BK155:BK163" si="9">ROUND(I155*H155,2)</f>
        <v>0</v>
      </c>
      <c r="BL155" s="24" t="s">
        <v>131</v>
      </c>
      <c r="BM155" s="24" t="s">
        <v>281</v>
      </c>
    </row>
    <row r="156" spans="2:65" s="1" customFormat="1" ht="31.5" customHeight="1">
      <c r="B156" s="174"/>
      <c r="C156" s="222" t="s">
        <v>275</v>
      </c>
      <c r="D156" s="222" t="s">
        <v>304</v>
      </c>
      <c r="E156" s="223" t="s">
        <v>716</v>
      </c>
      <c r="F156" s="224" t="s">
        <v>717</v>
      </c>
      <c r="G156" s="225" t="s">
        <v>181</v>
      </c>
      <c r="H156" s="226">
        <v>105.256</v>
      </c>
      <c r="I156" s="227"/>
      <c r="J156" s="228">
        <f t="shared" si="0"/>
        <v>0</v>
      </c>
      <c r="K156" s="224" t="s">
        <v>141</v>
      </c>
      <c r="L156" s="229"/>
      <c r="M156" s="230" t="s">
        <v>5</v>
      </c>
      <c r="N156" s="231" t="s">
        <v>40</v>
      </c>
      <c r="O156" s="42"/>
      <c r="P156" s="184">
        <f t="shared" si="1"/>
        <v>0</v>
      </c>
      <c r="Q156" s="184">
        <v>4.2999999999999997E-2</v>
      </c>
      <c r="R156" s="184">
        <f t="shared" si="2"/>
        <v>4.526008</v>
      </c>
      <c r="S156" s="184">
        <v>0</v>
      </c>
      <c r="T156" s="185">
        <f t="shared" si="3"/>
        <v>0</v>
      </c>
      <c r="AR156" s="24" t="s">
        <v>151</v>
      </c>
      <c r="AT156" s="24" t="s">
        <v>304</v>
      </c>
      <c r="AU156" s="24" t="s">
        <v>79</v>
      </c>
      <c r="AY156" s="24" t="s">
        <v>125</v>
      </c>
      <c r="BE156" s="186">
        <f t="shared" si="4"/>
        <v>0</v>
      </c>
      <c r="BF156" s="186">
        <f t="shared" si="5"/>
        <v>0</v>
      </c>
      <c r="BG156" s="186">
        <f t="shared" si="6"/>
        <v>0</v>
      </c>
      <c r="BH156" s="186">
        <f t="shared" si="7"/>
        <v>0</v>
      </c>
      <c r="BI156" s="186">
        <f t="shared" si="8"/>
        <v>0</v>
      </c>
      <c r="BJ156" s="24" t="s">
        <v>77</v>
      </c>
      <c r="BK156" s="186">
        <f t="shared" si="9"/>
        <v>0</v>
      </c>
      <c r="BL156" s="24" t="s">
        <v>131</v>
      </c>
      <c r="BM156" s="24" t="s">
        <v>285</v>
      </c>
    </row>
    <row r="157" spans="2:65" s="1" customFormat="1" ht="31.5" customHeight="1">
      <c r="B157" s="174"/>
      <c r="C157" s="175" t="s">
        <v>195</v>
      </c>
      <c r="D157" s="175" t="s">
        <v>127</v>
      </c>
      <c r="E157" s="176" t="s">
        <v>718</v>
      </c>
      <c r="F157" s="177" t="s">
        <v>719</v>
      </c>
      <c r="G157" s="178" t="s">
        <v>130</v>
      </c>
      <c r="H157" s="179">
        <v>8</v>
      </c>
      <c r="I157" s="180"/>
      <c r="J157" s="181">
        <f t="shared" si="0"/>
        <v>0</v>
      </c>
      <c r="K157" s="177" t="s">
        <v>141</v>
      </c>
      <c r="L157" s="41"/>
      <c r="M157" s="182" t="s">
        <v>5</v>
      </c>
      <c r="N157" s="183" t="s">
        <v>40</v>
      </c>
      <c r="O157" s="42"/>
      <c r="P157" s="184">
        <f t="shared" si="1"/>
        <v>0</v>
      </c>
      <c r="Q157" s="184">
        <v>1.5E-3</v>
      </c>
      <c r="R157" s="184">
        <f t="shared" si="2"/>
        <v>1.2E-2</v>
      </c>
      <c r="S157" s="184">
        <v>0</v>
      </c>
      <c r="T157" s="185">
        <f t="shared" si="3"/>
        <v>0</v>
      </c>
      <c r="AR157" s="24" t="s">
        <v>131</v>
      </c>
      <c r="AT157" s="24" t="s">
        <v>127</v>
      </c>
      <c r="AU157" s="24" t="s">
        <v>79</v>
      </c>
      <c r="AY157" s="24" t="s">
        <v>125</v>
      </c>
      <c r="BE157" s="186">
        <f t="shared" si="4"/>
        <v>0</v>
      </c>
      <c r="BF157" s="186">
        <f t="shared" si="5"/>
        <v>0</v>
      </c>
      <c r="BG157" s="186">
        <f t="shared" si="6"/>
        <v>0</v>
      </c>
      <c r="BH157" s="186">
        <f t="shared" si="7"/>
        <v>0</v>
      </c>
      <c r="BI157" s="186">
        <f t="shared" si="8"/>
        <v>0</v>
      </c>
      <c r="BJ157" s="24" t="s">
        <v>77</v>
      </c>
      <c r="BK157" s="186">
        <f t="shared" si="9"/>
        <v>0</v>
      </c>
      <c r="BL157" s="24" t="s">
        <v>131</v>
      </c>
      <c r="BM157" s="24" t="s">
        <v>288</v>
      </c>
    </row>
    <row r="158" spans="2:65" s="1" customFormat="1" ht="22.5" customHeight="1">
      <c r="B158" s="174"/>
      <c r="C158" s="222" t="s">
        <v>282</v>
      </c>
      <c r="D158" s="222" t="s">
        <v>304</v>
      </c>
      <c r="E158" s="223" t="s">
        <v>720</v>
      </c>
      <c r="F158" s="224" t="s">
        <v>721</v>
      </c>
      <c r="G158" s="225" t="s">
        <v>130</v>
      </c>
      <c r="H158" s="226">
        <v>8</v>
      </c>
      <c r="I158" s="227"/>
      <c r="J158" s="228">
        <f t="shared" si="0"/>
        <v>0</v>
      </c>
      <c r="K158" s="224" t="s">
        <v>141</v>
      </c>
      <c r="L158" s="229"/>
      <c r="M158" s="230" t="s">
        <v>5</v>
      </c>
      <c r="N158" s="231" t="s">
        <v>40</v>
      </c>
      <c r="O158" s="42"/>
      <c r="P158" s="184">
        <f t="shared" si="1"/>
        <v>0</v>
      </c>
      <c r="Q158" s="184">
        <v>1.5E-3</v>
      </c>
      <c r="R158" s="184">
        <f t="shared" si="2"/>
        <v>1.2E-2</v>
      </c>
      <c r="S158" s="184">
        <v>0</v>
      </c>
      <c r="T158" s="185">
        <f t="shared" si="3"/>
        <v>0</v>
      </c>
      <c r="AR158" s="24" t="s">
        <v>151</v>
      </c>
      <c r="AT158" s="24" t="s">
        <v>304</v>
      </c>
      <c r="AU158" s="24" t="s">
        <v>79</v>
      </c>
      <c r="AY158" s="24" t="s">
        <v>125</v>
      </c>
      <c r="BE158" s="186">
        <f t="shared" si="4"/>
        <v>0</v>
      </c>
      <c r="BF158" s="186">
        <f t="shared" si="5"/>
        <v>0</v>
      </c>
      <c r="BG158" s="186">
        <f t="shared" si="6"/>
        <v>0</v>
      </c>
      <c r="BH158" s="186">
        <f t="shared" si="7"/>
        <v>0</v>
      </c>
      <c r="BI158" s="186">
        <f t="shared" si="8"/>
        <v>0</v>
      </c>
      <c r="BJ158" s="24" t="s">
        <v>77</v>
      </c>
      <c r="BK158" s="186">
        <f t="shared" si="9"/>
        <v>0</v>
      </c>
      <c r="BL158" s="24" t="s">
        <v>131</v>
      </c>
      <c r="BM158" s="24" t="s">
        <v>294</v>
      </c>
    </row>
    <row r="159" spans="2:65" s="1" customFormat="1" ht="31.5" customHeight="1">
      <c r="B159" s="174"/>
      <c r="C159" s="175" t="s">
        <v>200</v>
      </c>
      <c r="D159" s="175" t="s">
        <v>127</v>
      </c>
      <c r="E159" s="176" t="s">
        <v>722</v>
      </c>
      <c r="F159" s="177" t="s">
        <v>723</v>
      </c>
      <c r="G159" s="178" t="s">
        <v>181</v>
      </c>
      <c r="H159" s="179">
        <v>568.5</v>
      </c>
      <c r="I159" s="180"/>
      <c r="J159" s="181">
        <f t="shared" si="0"/>
        <v>0</v>
      </c>
      <c r="K159" s="177" t="s">
        <v>141</v>
      </c>
      <c r="L159" s="41"/>
      <c r="M159" s="182" t="s">
        <v>5</v>
      </c>
      <c r="N159" s="183" t="s">
        <v>40</v>
      </c>
      <c r="O159" s="42"/>
      <c r="P159" s="184">
        <f t="shared" si="1"/>
        <v>0</v>
      </c>
      <c r="Q159" s="184">
        <v>8.0000000000000007E-5</v>
      </c>
      <c r="R159" s="184">
        <f t="shared" si="2"/>
        <v>4.5480000000000007E-2</v>
      </c>
      <c r="S159" s="184">
        <v>0</v>
      </c>
      <c r="T159" s="185">
        <f t="shared" si="3"/>
        <v>0</v>
      </c>
      <c r="AR159" s="24" t="s">
        <v>131</v>
      </c>
      <c r="AT159" s="24" t="s">
        <v>127</v>
      </c>
      <c r="AU159" s="24" t="s">
        <v>79</v>
      </c>
      <c r="AY159" s="24" t="s">
        <v>125</v>
      </c>
      <c r="BE159" s="186">
        <f t="shared" si="4"/>
        <v>0</v>
      </c>
      <c r="BF159" s="186">
        <f t="shared" si="5"/>
        <v>0</v>
      </c>
      <c r="BG159" s="186">
        <f t="shared" si="6"/>
        <v>0</v>
      </c>
      <c r="BH159" s="186">
        <f t="shared" si="7"/>
        <v>0</v>
      </c>
      <c r="BI159" s="186">
        <f t="shared" si="8"/>
        <v>0</v>
      </c>
      <c r="BJ159" s="24" t="s">
        <v>77</v>
      </c>
      <c r="BK159" s="186">
        <f t="shared" si="9"/>
        <v>0</v>
      </c>
      <c r="BL159" s="24" t="s">
        <v>131</v>
      </c>
      <c r="BM159" s="24" t="s">
        <v>299</v>
      </c>
    </row>
    <row r="160" spans="2:65" s="1" customFormat="1" ht="22.5" customHeight="1">
      <c r="B160" s="174"/>
      <c r="C160" s="222" t="s">
        <v>290</v>
      </c>
      <c r="D160" s="222" t="s">
        <v>304</v>
      </c>
      <c r="E160" s="223" t="s">
        <v>724</v>
      </c>
      <c r="F160" s="224" t="s">
        <v>725</v>
      </c>
      <c r="G160" s="225" t="s">
        <v>181</v>
      </c>
      <c r="H160" s="226">
        <v>577.02800000000002</v>
      </c>
      <c r="I160" s="227"/>
      <c r="J160" s="228">
        <f t="shared" si="0"/>
        <v>0</v>
      </c>
      <c r="K160" s="224" t="s">
        <v>141</v>
      </c>
      <c r="L160" s="229"/>
      <c r="M160" s="230" t="s">
        <v>5</v>
      </c>
      <c r="N160" s="231" t="s">
        <v>40</v>
      </c>
      <c r="O160" s="42"/>
      <c r="P160" s="184">
        <f t="shared" si="1"/>
        <v>0</v>
      </c>
      <c r="Q160" s="184">
        <v>0.1</v>
      </c>
      <c r="R160" s="184">
        <f t="shared" si="2"/>
        <v>57.702800000000003</v>
      </c>
      <c r="S160" s="184">
        <v>0</v>
      </c>
      <c r="T160" s="185">
        <f t="shared" si="3"/>
        <v>0</v>
      </c>
      <c r="AR160" s="24" t="s">
        <v>151</v>
      </c>
      <c r="AT160" s="24" t="s">
        <v>304</v>
      </c>
      <c r="AU160" s="24" t="s">
        <v>79</v>
      </c>
      <c r="AY160" s="24" t="s">
        <v>125</v>
      </c>
      <c r="BE160" s="186">
        <f t="shared" si="4"/>
        <v>0</v>
      </c>
      <c r="BF160" s="186">
        <f t="shared" si="5"/>
        <v>0</v>
      </c>
      <c r="BG160" s="186">
        <f t="shared" si="6"/>
        <v>0</v>
      </c>
      <c r="BH160" s="186">
        <f t="shared" si="7"/>
        <v>0</v>
      </c>
      <c r="BI160" s="186">
        <f t="shared" si="8"/>
        <v>0</v>
      </c>
      <c r="BJ160" s="24" t="s">
        <v>77</v>
      </c>
      <c r="BK160" s="186">
        <f t="shared" si="9"/>
        <v>0</v>
      </c>
      <c r="BL160" s="24" t="s">
        <v>131</v>
      </c>
      <c r="BM160" s="24" t="s">
        <v>307</v>
      </c>
    </row>
    <row r="161" spans="2:65" s="1" customFormat="1" ht="31.5" customHeight="1">
      <c r="B161" s="174"/>
      <c r="C161" s="175" t="s">
        <v>204</v>
      </c>
      <c r="D161" s="175" t="s">
        <v>127</v>
      </c>
      <c r="E161" s="176" t="s">
        <v>726</v>
      </c>
      <c r="F161" s="177" t="s">
        <v>727</v>
      </c>
      <c r="G161" s="178" t="s">
        <v>181</v>
      </c>
      <c r="H161" s="179">
        <v>75.099999999999994</v>
      </c>
      <c r="I161" s="180"/>
      <c r="J161" s="181">
        <f t="shared" si="0"/>
        <v>0</v>
      </c>
      <c r="K161" s="177" t="s">
        <v>141</v>
      </c>
      <c r="L161" s="41"/>
      <c r="M161" s="182" t="s">
        <v>5</v>
      </c>
      <c r="N161" s="183" t="s">
        <v>40</v>
      </c>
      <c r="O161" s="42"/>
      <c r="P161" s="184">
        <f t="shared" si="1"/>
        <v>0</v>
      </c>
      <c r="Q161" s="184">
        <v>1.1E-4</v>
      </c>
      <c r="R161" s="184">
        <f t="shared" si="2"/>
        <v>8.2609999999999992E-3</v>
      </c>
      <c r="S161" s="184">
        <v>0</v>
      </c>
      <c r="T161" s="185">
        <f t="shared" si="3"/>
        <v>0</v>
      </c>
      <c r="AR161" s="24" t="s">
        <v>131</v>
      </c>
      <c r="AT161" s="24" t="s">
        <v>127</v>
      </c>
      <c r="AU161" s="24" t="s">
        <v>79</v>
      </c>
      <c r="AY161" s="24" t="s">
        <v>125</v>
      </c>
      <c r="BE161" s="186">
        <f t="shared" si="4"/>
        <v>0</v>
      </c>
      <c r="BF161" s="186">
        <f t="shared" si="5"/>
        <v>0</v>
      </c>
      <c r="BG161" s="186">
        <f t="shared" si="6"/>
        <v>0</v>
      </c>
      <c r="BH161" s="186">
        <f t="shared" si="7"/>
        <v>0</v>
      </c>
      <c r="BI161" s="186">
        <f t="shared" si="8"/>
        <v>0</v>
      </c>
      <c r="BJ161" s="24" t="s">
        <v>77</v>
      </c>
      <c r="BK161" s="186">
        <f t="shared" si="9"/>
        <v>0</v>
      </c>
      <c r="BL161" s="24" t="s">
        <v>131</v>
      </c>
      <c r="BM161" s="24" t="s">
        <v>311</v>
      </c>
    </row>
    <row r="162" spans="2:65" s="1" customFormat="1" ht="22.5" customHeight="1">
      <c r="B162" s="174"/>
      <c r="C162" s="222" t="s">
        <v>303</v>
      </c>
      <c r="D162" s="222" t="s">
        <v>304</v>
      </c>
      <c r="E162" s="223" t="s">
        <v>728</v>
      </c>
      <c r="F162" s="224" t="s">
        <v>729</v>
      </c>
      <c r="G162" s="225" t="s">
        <v>181</v>
      </c>
      <c r="H162" s="226">
        <v>76.227000000000004</v>
      </c>
      <c r="I162" s="227"/>
      <c r="J162" s="228">
        <f t="shared" si="0"/>
        <v>0</v>
      </c>
      <c r="K162" s="224" t="s">
        <v>141</v>
      </c>
      <c r="L162" s="229"/>
      <c r="M162" s="230" t="s">
        <v>5</v>
      </c>
      <c r="N162" s="231" t="s">
        <v>40</v>
      </c>
      <c r="O162" s="42"/>
      <c r="P162" s="184">
        <f t="shared" si="1"/>
        <v>0</v>
      </c>
      <c r="Q162" s="184">
        <v>0.152</v>
      </c>
      <c r="R162" s="184">
        <f t="shared" si="2"/>
        <v>11.586504</v>
      </c>
      <c r="S162" s="184">
        <v>0</v>
      </c>
      <c r="T162" s="185">
        <f t="shared" si="3"/>
        <v>0</v>
      </c>
      <c r="AR162" s="24" t="s">
        <v>151</v>
      </c>
      <c r="AT162" s="24" t="s">
        <v>304</v>
      </c>
      <c r="AU162" s="24" t="s">
        <v>79</v>
      </c>
      <c r="AY162" s="24" t="s">
        <v>125</v>
      </c>
      <c r="BE162" s="186">
        <f t="shared" si="4"/>
        <v>0</v>
      </c>
      <c r="BF162" s="186">
        <f t="shared" si="5"/>
        <v>0</v>
      </c>
      <c r="BG162" s="186">
        <f t="shared" si="6"/>
        <v>0</v>
      </c>
      <c r="BH162" s="186">
        <f t="shared" si="7"/>
        <v>0</v>
      </c>
      <c r="BI162" s="186">
        <f t="shared" si="8"/>
        <v>0</v>
      </c>
      <c r="BJ162" s="24" t="s">
        <v>77</v>
      </c>
      <c r="BK162" s="186">
        <f t="shared" si="9"/>
        <v>0</v>
      </c>
      <c r="BL162" s="24" t="s">
        <v>131</v>
      </c>
      <c r="BM162" s="24" t="s">
        <v>316</v>
      </c>
    </row>
    <row r="163" spans="2:65" s="1" customFormat="1" ht="31.5" customHeight="1">
      <c r="B163" s="174"/>
      <c r="C163" s="175" t="s">
        <v>209</v>
      </c>
      <c r="D163" s="175" t="s">
        <v>127</v>
      </c>
      <c r="E163" s="176" t="s">
        <v>730</v>
      </c>
      <c r="F163" s="177" t="s">
        <v>731</v>
      </c>
      <c r="G163" s="178" t="s">
        <v>130</v>
      </c>
      <c r="H163" s="179">
        <v>50</v>
      </c>
      <c r="I163" s="180"/>
      <c r="J163" s="181">
        <f t="shared" si="0"/>
        <v>0</v>
      </c>
      <c r="K163" s="177" t="s">
        <v>141</v>
      </c>
      <c r="L163" s="41"/>
      <c r="M163" s="182" t="s">
        <v>5</v>
      </c>
      <c r="N163" s="183" t="s">
        <v>40</v>
      </c>
      <c r="O163" s="42"/>
      <c r="P163" s="184">
        <f t="shared" si="1"/>
        <v>0</v>
      </c>
      <c r="Q163" s="184">
        <v>6.9999999999999994E-5</v>
      </c>
      <c r="R163" s="184">
        <f t="shared" si="2"/>
        <v>3.4999999999999996E-3</v>
      </c>
      <c r="S163" s="184">
        <v>0</v>
      </c>
      <c r="T163" s="185">
        <f t="shared" si="3"/>
        <v>0</v>
      </c>
      <c r="AR163" s="24" t="s">
        <v>131</v>
      </c>
      <c r="AT163" s="24" t="s">
        <v>127</v>
      </c>
      <c r="AU163" s="24" t="s">
        <v>79</v>
      </c>
      <c r="AY163" s="24" t="s">
        <v>125</v>
      </c>
      <c r="BE163" s="186">
        <f t="shared" si="4"/>
        <v>0</v>
      </c>
      <c r="BF163" s="186">
        <f t="shared" si="5"/>
        <v>0</v>
      </c>
      <c r="BG163" s="186">
        <f t="shared" si="6"/>
        <v>0</v>
      </c>
      <c r="BH163" s="186">
        <f t="shared" si="7"/>
        <v>0</v>
      </c>
      <c r="BI163" s="186">
        <f t="shared" si="8"/>
        <v>0</v>
      </c>
      <c r="BJ163" s="24" t="s">
        <v>77</v>
      </c>
      <c r="BK163" s="186">
        <f t="shared" si="9"/>
        <v>0</v>
      </c>
      <c r="BL163" s="24" t="s">
        <v>131</v>
      </c>
      <c r="BM163" s="24" t="s">
        <v>320</v>
      </c>
    </row>
    <row r="164" spans="2:65" s="12" customFormat="1">
      <c r="B164" s="196"/>
      <c r="D164" s="188" t="s">
        <v>132</v>
      </c>
      <c r="E164" s="197" t="s">
        <v>5</v>
      </c>
      <c r="F164" s="198" t="s">
        <v>732</v>
      </c>
      <c r="H164" s="199">
        <v>50</v>
      </c>
      <c r="I164" s="200"/>
      <c r="L164" s="196"/>
      <c r="M164" s="201"/>
      <c r="N164" s="202"/>
      <c r="O164" s="202"/>
      <c r="P164" s="202"/>
      <c r="Q164" s="202"/>
      <c r="R164" s="202"/>
      <c r="S164" s="202"/>
      <c r="T164" s="203"/>
      <c r="AT164" s="197" t="s">
        <v>132</v>
      </c>
      <c r="AU164" s="197" t="s">
        <v>79</v>
      </c>
      <c r="AV164" s="12" t="s">
        <v>79</v>
      </c>
      <c r="AW164" s="12" t="s">
        <v>33</v>
      </c>
      <c r="AX164" s="12" t="s">
        <v>69</v>
      </c>
      <c r="AY164" s="197" t="s">
        <v>125</v>
      </c>
    </row>
    <row r="165" spans="2:65" s="13" customFormat="1">
      <c r="B165" s="204"/>
      <c r="D165" s="205" t="s">
        <v>132</v>
      </c>
      <c r="E165" s="206" t="s">
        <v>5</v>
      </c>
      <c r="F165" s="207" t="s">
        <v>137</v>
      </c>
      <c r="H165" s="208">
        <v>50</v>
      </c>
      <c r="I165" s="209"/>
      <c r="L165" s="204"/>
      <c r="M165" s="210"/>
      <c r="N165" s="211"/>
      <c r="O165" s="211"/>
      <c r="P165" s="211"/>
      <c r="Q165" s="211"/>
      <c r="R165" s="211"/>
      <c r="S165" s="211"/>
      <c r="T165" s="212"/>
      <c r="AT165" s="213" t="s">
        <v>132</v>
      </c>
      <c r="AU165" s="213" t="s">
        <v>79</v>
      </c>
      <c r="AV165" s="13" t="s">
        <v>131</v>
      </c>
      <c r="AW165" s="13" t="s">
        <v>33</v>
      </c>
      <c r="AX165" s="13" t="s">
        <v>77</v>
      </c>
      <c r="AY165" s="213" t="s">
        <v>125</v>
      </c>
    </row>
    <row r="166" spans="2:65" s="1" customFormat="1" ht="22.5" customHeight="1">
      <c r="B166" s="174"/>
      <c r="C166" s="222" t="s">
        <v>313</v>
      </c>
      <c r="D166" s="222" t="s">
        <v>304</v>
      </c>
      <c r="E166" s="223" t="s">
        <v>733</v>
      </c>
      <c r="F166" s="224" t="s">
        <v>734</v>
      </c>
      <c r="G166" s="225" t="s">
        <v>130</v>
      </c>
      <c r="H166" s="226">
        <v>27.405000000000001</v>
      </c>
      <c r="I166" s="227"/>
      <c r="J166" s="228">
        <f t="shared" ref="J166:J197" si="10">ROUND(I166*H166,2)</f>
        <v>0</v>
      </c>
      <c r="K166" s="224" t="s">
        <v>141</v>
      </c>
      <c r="L166" s="229"/>
      <c r="M166" s="230" t="s">
        <v>5</v>
      </c>
      <c r="N166" s="231" t="s">
        <v>40</v>
      </c>
      <c r="O166" s="42"/>
      <c r="P166" s="184">
        <f t="shared" ref="P166:P197" si="11">O166*H166</f>
        <v>0</v>
      </c>
      <c r="Q166" s="184">
        <v>2.1999999999999999E-2</v>
      </c>
      <c r="R166" s="184">
        <f t="shared" ref="R166:R197" si="12">Q166*H166</f>
        <v>0.60290999999999995</v>
      </c>
      <c r="S166" s="184">
        <v>0</v>
      </c>
      <c r="T166" s="185">
        <f t="shared" ref="T166:T197" si="13">S166*H166</f>
        <v>0</v>
      </c>
      <c r="AR166" s="24" t="s">
        <v>151</v>
      </c>
      <c r="AT166" s="24" t="s">
        <v>304</v>
      </c>
      <c r="AU166" s="24" t="s">
        <v>79</v>
      </c>
      <c r="AY166" s="24" t="s">
        <v>125</v>
      </c>
      <c r="BE166" s="186">
        <f t="shared" ref="BE166:BE197" si="14">IF(N166="základní",J166,0)</f>
        <v>0</v>
      </c>
      <c r="BF166" s="186">
        <f t="shared" ref="BF166:BF197" si="15">IF(N166="snížená",J166,0)</f>
        <v>0</v>
      </c>
      <c r="BG166" s="186">
        <f t="shared" ref="BG166:BG197" si="16">IF(N166="zákl. přenesená",J166,0)</f>
        <v>0</v>
      </c>
      <c r="BH166" s="186">
        <f t="shared" ref="BH166:BH197" si="17">IF(N166="sníž. přenesená",J166,0)</f>
        <v>0</v>
      </c>
      <c r="BI166" s="186">
        <f t="shared" ref="BI166:BI197" si="18">IF(N166="nulová",J166,0)</f>
        <v>0</v>
      </c>
      <c r="BJ166" s="24" t="s">
        <v>77</v>
      </c>
      <c r="BK166" s="186">
        <f t="shared" ref="BK166:BK197" si="19">ROUND(I166*H166,2)</f>
        <v>0</v>
      </c>
      <c r="BL166" s="24" t="s">
        <v>131</v>
      </c>
      <c r="BM166" s="24" t="s">
        <v>324</v>
      </c>
    </row>
    <row r="167" spans="2:65" s="1" customFormat="1" ht="22.5" customHeight="1">
      <c r="B167" s="174"/>
      <c r="C167" s="222" t="s">
        <v>148</v>
      </c>
      <c r="D167" s="222" t="s">
        <v>304</v>
      </c>
      <c r="E167" s="223" t="s">
        <v>735</v>
      </c>
      <c r="F167" s="224" t="s">
        <v>736</v>
      </c>
      <c r="G167" s="225" t="s">
        <v>130</v>
      </c>
      <c r="H167" s="226">
        <v>23.344999999999999</v>
      </c>
      <c r="I167" s="227"/>
      <c r="J167" s="228">
        <f t="shared" si="10"/>
        <v>0</v>
      </c>
      <c r="K167" s="224" t="s">
        <v>141</v>
      </c>
      <c r="L167" s="229"/>
      <c r="M167" s="230" t="s">
        <v>5</v>
      </c>
      <c r="N167" s="231" t="s">
        <v>40</v>
      </c>
      <c r="O167" s="42"/>
      <c r="P167" s="184">
        <f t="shared" si="11"/>
        <v>0</v>
      </c>
      <c r="Q167" s="184">
        <v>4.0000000000000001E-3</v>
      </c>
      <c r="R167" s="184">
        <f t="shared" si="12"/>
        <v>9.3379999999999991E-2</v>
      </c>
      <c r="S167" s="184">
        <v>0</v>
      </c>
      <c r="T167" s="185">
        <f t="shared" si="13"/>
        <v>0</v>
      </c>
      <c r="AR167" s="24" t="s">
        <v>151</v>
      </c>
      <c r="AT167" s="24" t="s">
        <v>304</v>
      </c>
      <c r="AU167" s="24" t="s">
        <v>79</v>
      </c>
      <c r="AY167" s="24" t="s">
        <v>125</v>
      </c>
      <c r="BE167" s="186">
        <f t="shared" si="14"/>
        <v>0</v>
      </c>
      <c r="BF167" s="186">
        <f t="shared" si="15"/>
        <v>0</v>
      </c>
      <c r="BG167" s="186">
        <f t="shared" si="16"/>
        <v>0</v>
      </c>
      <c r="BH167" s="186">
        <f t="shared" si="17"/>
        <v>0</v>
      </c>
      <c r="BI167" s="186">
        <f t="shared" si="18"/>
        <v>0</v>
      </c>
      <c r="BJ167" s="24" t="s">
        <v>77</v>
      </c>
      <c r="BK167" s="186">
        <f t="shared" si="19"/>
        <v>0</v>
      </c>
      <c r="BL167" s="24" t="s">
        <v>131</v>
      </c>
      <c r="BM167" s="24" t="s">
        <v>327</v>
      </c>
    </row>
    <row r="168" spans="2:65" s="1" customFormat="1" ht="31.5" customHeight="1">
      <c r="B168" s="174"/>
      <c r="C168" s="175" t="s">
        <v>321</v>
      </c>
      <c r="D168" s="175" t="s">
        <v>127</v>
      </c>
      <c r="E168" s="176" t="s">
        <v>737</v>
      </c>
      <c r="F168" s="177" t="s">
        <v>738</v>
      </c>
      <c r="G168" s="178" t="s">
        <v>130</v>
      </c>
      <c r="H168" s="179">
        <v>4</v>
      </c>
      <c r="I168" s="180"/>
      <c r="J168" s="181">
        <f t="shared" si="10"/>
        <v>0</v>
      </c>
      <c r="K168" s="177" t="s">
        <v>141</v>
      </c>
      <c r="L168" s="41"/>
      <c r="M168" s="182" t="s">
        <v>5</v>
      </c>
      <c r="N168" s="183" t="s">
        <v>40</v>
      </c>
      <c r="O168" s="42"/>
      <c r="P168" s="184">
        <f t="shared" si="11"/>
        <v>0</v>
      </c>
      <c r="Q168" s="184">
        <v>1.4999999999999999E-4</v>
      </c>
      <c r="R168" s="184">
        <f t="shared" si="12"/>
        <v>5.9999999999999995E-4</v>
      </c>
      <c r="S168" s="184">
        <v>0</v>
      </c>
      <c r="T168" s="185">
        <f t="shared" si="13"/>
        <v>0</v>
      </c>
      <c r="AR168" s="24" t="s">
        <v>131</v>
      </c>
      <c r="AT168" s="24" t="s">
        <v>127</v>
      </c>
      <c r="AU168" s="24" t="s">
        <v>79</v>
      </c>
      <c r="AY168" s="24" t="s">
        <v>125</v>
      </c>
      <c r="BE168" s="186">
        <f t="shared" si="14"/>
        <v>0</v>
      </c>
      <c r="BF168" s="186">
        <f t="shared" si="15"/>
        <v>0</v>
      </c>
      <c r="BG168" s="186">
        <f t="shared" si="16"/>
        <v>0</v>
      </c>
      <c r="BH168" s="186">
        <f t="shared" si="17"/>
        <v>0</v>
      </c>
      <c r="BI168" s="186">
        <f t="shared" si="18"/>
        <v>0</v>
      </c>
      <c r="BJ168" s="24" t="s">
        <v>77</v>
      </c>
      <c r="BK168" s="186">
        <f t="shared" si="19"/>
        <v>0</v>
      </c>
      <c r="BL168" s="24" t="s">
        <v>131</v>
      </c>
      <c r="BM168" s="24" t="s">
        <v>339</v>
      </c>
    </row>
    <row r="169" spans="2:65" s="1" customFormat="1" ht="31.5" customHeight="1">
      <c r="B169" s="174"/>
      <c r="C169" s="222" t="s">
        <v>241</v>
      </c>
      <c r="D169" s="222" t="s">
        <v>304</v>
      </c>
      <c r="E169" s="223" t="s">
        <v>739</v>
      </c>
      <c r="F169" s="224" t="s">
        <v>740</v>
      </c>
      <c r="G169" s="225" t="s">
        <v>130</v>
      </c>
      <c r="H169" s="226">
        <v>4.0599999999999996</v>
      </c>
      <c r="I169" s="227"/>
      <c r="J169" s="228">
        <f t="shared" si="10"/>
        <v>0</v>
      </c>
      <c r="K169" s="224" t="s">
        <v>5</v>
      </c>
      <c r="L169" s="229"/>
      <c r="M169" s="230" t="s">
        <v>5</v>
      </c>
      <c r="N169" s="231" t="s">
        <v>40</v>
      </c>
      <c r="O169" s="42"/>
      <c r="P169" s="184">
        <f t="shared" si="11"/>
        <v>0</v>
      </c>
      <c r="Q169" s="184">
        <v>0</v>
      </c>
      <c r="R169" s="184">
        <f t="shared" si="12"/>
        <v>0</v>
      </c>
      <c r="S169" s="184">
        <v>0</v>
      </c>
      <c r="T169" s="185">
        <f t="shared" si="13"/>
        <v>0</v>
      </c>
      <c r="AR169" s="24" t="s">
        <v>151</v>
      </c>
      <c r="AT169" s="24" t="s">
        <v>304</v>
      </c>
      <c r="AU169" s="24" t="s">
        <v>79</v>
      </c>
      <c r="AY169" s="24" t="s">
        <v>125</v>
      </c>
      <c r="BE169" s="186">
        <f t="shared" si="14"/>
        <v>0</v>
      </c>
      <c r="BF169" s="186">
        <f t="shared" si="15"/>
        <v>0</v>
      </c>
      <c r="BG169" s="186">
        <f t="shared" si="16"/>
        <v>0</v>
      </c>
      <c r="BH169" s="186">
        <f t="shared" si="17"/>
        <v>0</v>
      </c>
      <c r="BI169" s="186">
        <f t="shared" si="18"/>
        <v>0</v>
      </c>
      <c r="BJ169" s="24" t="s">
        <v>77</v>
      </c>
      <c r="BK169" s="186">
        <f t="shared" si="19"/>
        <v>0</v>
      </c>
      <c r="BL169" s="24" t="s">
        <v>131</v>
      </c>
      <c r="BM169" s="24" t="s">
        <v>342</v>
      </c>
    </row>
    <row r="170" spans="2:65" s="1" customFormat="1" ht="22.5" customHeight="1">
      <c r="B170" s="174"/>
      <c r="C170" s="175" t="s">
        <v>336</v>
      </c>
      <c r="D170" s="175" t="s">
        <v>127</v>
      </c>
      <c r="E170" s="176" t="s">
        <v>741</v>
      </c>
      <c r="F170" s="177" t="s">
        <v>742</v>
      </c>
      <c r="G170" s="178" t="s">
        <v>130</v>
      </c>
      <c r="H170" s="179">
        <v>4</v>
      </c>
      <c r="I170" s="180"/>
      <c r="J170" s="181">
        <f t="shared" si="10"/>
        <v>0</v>
      </c>
      <c r="K170" s="177" t="s">
        <v>141</v>
      </c>
      <c r="L170" s="41"/>
      <c r="M170" s="182" t="s">
        <v>5</v>
      </c>
      <c r="N170" s="183" t="s">
        <v>40</v>
      </c>
      <c r="O170" s="42"/>
      <c r="P170" s="184">
        <f t="shared" si="11"/>
        <v>0</v>
      </c>
      <c r="Q170" s="184">
        <v>1.2794000000000001</v>
      </c>
      <c r="R170" s="184">
        <f t="shared" si="12"/>
        <v>5.1176000000000004</v>
      </c>
      <c r="S170" s="184">
        <v>0</v>
      </c>
      <c r="T170" s="185">
        <f t="shared" si="13"/>
        <v>0</v>
      </c>
      <c r="AR170" s="24" t="s">
        <v>131</v>
      </c>
      <c r="AT170" s="24" t="s">
        <v>127</v>
      </c>
      <c r="AU170" s="24" t="s">
        <v>79</v>
      </c>
      <c r="AY170" s="24" t="s">
        <v>125</v>
      </c>
      <c r="BE170" s="186">
        <f t="shared" si="14"/>
        <v>0</v>
      </c>
      <c r="BF170" s="186">
        <f t="shared" si="15"/>
        <v>0</v>
      </c>
      <c r="BG170" s="186">
        <f t="shared" si="16"/>
        <v>0</v>
      </c>
      <c r="BH170" s="186">
        <f t="shared" si="17"/>
        <v>0</v>
      </c>
      <c r="BI170" s="186">
        <f t="shared" si="18"/>
        <v>0</v>
      </c>
      <c r="BJ170" s="24" t="s">
        <v>77</v>
      </c>
      <c r="BK170" s="186">
        <f t="shared" si="19"/>
        <v>0</v>
      </c>
      <c r="BL170" s="24" t="s">
        <v>131</v>
      </c>
      <c r="BM170" s="24" t="s">
        <v>347</v>
      </c>
    </row>
    <row r="171" spans="2:65" s="1" customFormat="1" ht="31.5" customHeight="1">
      <c r="B171" s="174"/>
      <c r="C171" s="175" t="s">
        <v>245</v>
      </c>
      <c r="D171" s="175" t="s">
        <v>127</v>
      </c>
      <c r="E171" s="176" t="s">
        <v>743</v>
      </c>
      <c r="F171" s="177" t="s">
        <v>744</v>
      </c>
      <c r="G171" s="178" t="s">
        <v>130</v>
      </c>
      <c r="H171" s="179">
        <v>41</v>
      </c>
      <c r="I171" s="180"/>
      <c r="J171" s="181">
        <f t="shared" si="10"/>
        <v>0</v>
      </c>
      <c r="K171" s="177" t="s">
        <v>141</v>
      </c>
      <c r="L171" s="41"/>
      <c r="M171" s="182" t="s">
        <v>5</v>
      </c>
      <c r="N171" s="183" t="s">
        <v>40</v>
      </c>
      <c r="O171" s="42"/>
      <c r="P171" s="184">
        <f t="shared" si="11"/>
        <v>0</v>
      </c>
      <c r="Q171" s="184">
        <v>1.6000000000000001E-4</v>
      </c>
      <c r="R171" s="184">
        <f t="shared" si="12"/>
        <v>6.5600000000000007E-3</v>
      </c>
      <c r="S171" s="184">
        <v>0</v>
      </c>
      <c r="T171" s="185">
        <f t="shared" si="13"/>
        <v>0</v>
      </c>
      <c r="AR171" s="24" t="s">
        <v>131</v>
      </c>
      <c r="AT171" s="24" t="s">
        <v>127</v>
      </c>
      <c r="AU171" s="24" t="s">
        <v>79</v>
      </c>
      <c r="AY171" s="24" t="s">
        <v>125</v>
      </c>
      <c r="BE171" s="186">
        <f t="shared" si="14"/>
        <v>0</v>
      </c>
      <c r="BF171" s="186">
        <f t="shared" si="15"/>
        <v>0</v>
      </c>
      <c r="BG171" s="186">
        <f t="shared" si="16"/>
        <v>0</v>
      </c>
      <c r="BH171" s="186">
        <f t="shared" si="17"/>
        <v>0</v>
      </c>
      <c r="BI171" s="186">
        <f t="shared" si="18"/>
        <v>0</v>
      </c>
      <c r="BJ171" s="24" t="s">
        <v>77</v>
      </c>
      <c r="BK171" s="186">
        <f t="shared" si="19"/>
        <v>0</v>
      </c>
      <c r="BL171" s="24" t="s">
        <v>131</v>
      </c>
      <c r="BM171" s="24" t="s">
        <v>351</v>
      </c>
    </row>
    <row r="172" spans="2:65" s="1" customFormat="1" ht="31.5" customHeight="1">
      <c r="B172" s="174"/>
      <c r="C172" s="222" t="s">
        <v>344</v>
      </c>
      <c r="D172" s="222" t="s">
        <v>304</v>
      </c>
      <c r="E172" s="223" t="s">
        <v>745</v>
      </c>
      <c r="F172" s="224" t="s">
        <v>746</v>
      </c>
      <c r="G172" s="225" t="s">
        <v>130</v>
      </c>
      <c r="H172" s="226">
        <v>41.615000000000002</v>
      </c>
      <c r="I172" s="227"/>
      <c r="J172" s="228">
        <f t="shared" si="10"/>
        <v>0</v>
      </c>
      <c r="K172" s="224" t="s">
        <v>141</v>
      </c>
      <c r="L172" s="229"/>
      <c r="M172" s="230" t="s">
        <v>5</v>
      </c>
      <c r="N172" s="231" t="s">
        <v>40</v>
      </c>
      <c r="O172" s="42"/>
      <c r="P172" s="184">
        <f t="shared" si="11"/>
        <v>0</v>
      </c>
      <c r="Q172" s="184">
        <v>8.5999999999999993E-2</v>
      </c>
      <c r="R172" s="184">
        <f t="shared" si="12"/>
        <v>3.5788899999999999</v>
      </c>
      <c r="S172" s="184">
        <v>0</v>
      </c>
      <c r="T172" s="185">
        <f t="shared" si="13"/>
        <v>0</v>
      </c>
      <c r="AR172" s="24" t="s">
        <v>151</v>
      </c>
      <c r="AT172" s="24" t="s">
        <v>304</v>
      </c>
      <c r="AU172" s="24" t="s">
        <v>79</v>
      </c>
      <c r="AY172" s="24" t="s">
        <v>125</v>
      </c>
      <c r="BE172" s="186">
        <f t="shared" si="14"/>
        <v>0</v>
      </c>
      <c r="BF172" s="186">
        <f t="shared" si="15"/>
        <v>0</v>
      </c>
      <c r="BG172" s="186">
        <f t="shared" si="16"/>
        <v>0</v>
      </c>
      <c r="BH172" s="186">
        <f t="shared" si="17"/>
        <v>0</v>
      </c>
      <c r="BI172" s="186">
        <f t="shared" si="18"/>
        <v>0</v>
      </c>
      <c r="BJ172" s="24" t="s">
        <v>77</v>
      </c>
      <c r="BK172" s="186">
        <f t="shared" si="19"/>
        <v>0</v>
      </c>
      <c r="BL172" s="24" t="s">
        <v>131</v>
      </c>
      <c r="BM172" s="24" t="s">
        <v>357</v>
      </c>
    </row>
    <row r="173" spans="2:65" s="1" customFormat="1" ht="31.5" customHeight="1">
      <c r="B173" s="174"/>
      <c r="C173" s="175" t="s">
        <v>250</v>
      </c>
      <c r="D173" s="175" t="s">
        <v>127</v>
      </c>
      <c r="E173" s="176" t="s">
        <v>747</v>
      </c>
      <c r="F173" s="177" t="s">
        <v>748</v>
      </c>
      <c r="G173" s="178" t="s">
        <v>130</v>
      </c>
      <c r="H173" s="179">
        <v>4</v>
      </c>
      <c r="I173" s="180"/>
      <c r="J173" s="181">
        <f t="shared" si="10"/>
        <v>0</v>
      </c>
      <c r="K173" s="177" t="s">
        <v>141</v>
      </c>
      <c r="L173" s="41"/>
      <c r="M173" s="182" t="s">
        <v>5</v>
      </c>
      <c r="N173" s="183" t="s">
        <v>40</v>
      </c>
      <c r="O173" s="42"/>
      <c r="P173" s="184">
        <f t="shared" si="11"/>
        <v>0</v>
      </c>
      <c r="Q173" s="184">
        <v>1.7000000000000001E-4</v>
      </c>
      <c r="R173" s="184">
        <f t="shared" si="12"/>
        <v>6.8000000000000005E-4</v>
      </c>
      <c r="S173" s="184">
        <v>0</v>
      </c>
      <c r="T173" s="185">
        <f t="shared" si="13"/>
        <v>0</v>
      </c>
      <c r="AR173" s="24" t="s">
        <v>131</v>
      </c>
      <c r="AT173" s="24" t="s">
        <v>127</v>
      </c>
      <c r="AU173" s="24" t="s">
        <v>79</v>
      </c>
      <c r="AY173" s="24" t="s">
        <v>125</v>
      </c>
      <c r="BE173" s="186">
        <f t="shared" si="14"/>
        <v>0</v>
      </c>
      <c r="BF173" s="186">
        <f t="shared" si="15"/>
        <v>0</v>
      </c>
      <c r="BG173" s="186">
        <f t="shared" si="16"/>
        <v>0</v>
      </c>
      <c r="BH173" s="186">
        <f t="shared" si="17"/>
        <v>0</v>
      </c>
      <c r="BI173" s="186">
        <f t="shared" si="18"/>
        <v>0</v>
      </c>
      <c r="BJ173" s="24" t="s">
        <v>77</v>
      </c>
      <c r="BK173" s="186">
        <f t="shared" si="19"/>
        <v>0</v>
      </c>
      <c r="BL173" s="24" t="s">
        <v>131</v>
      </c>
      <c r="BM173" s="24" t="s">
        <v>365</v>
      </c>
    </row>
    <row r="174" spans="2:65" s="1" customFormat="1" ht="31.5" customHeight="1">
      <c r="B174" s="174"/>
      <c r="C174" s="222" t="s">
        <v>354</v>
      </c>
      <c r="D174" s="222" t="s">
        <v>304</v>
      </c>
      <c r="E174" s="223" t="s">
        <v>749</v>
      </c>
      <c r="F174" s="224" t="s">
        <v>750</v>
      </c>
      <c r="G174" s="225" t="s">
        <v>130</v>
      </c>
      <c r="H174" s="226">
        <v>4.0599999999999996</v>
      </c>
      <c r="I174" s="227"/>
      <c r="J174" s="228">
        <f t="shared" si="10"/>
        <v>0</v>
      </c>
      <c r="K174" s="224" t="s">
        <v>141</v>
      </c>
      <c r="L174" s="229"/>
      <c r="M174" s="230" t="s">
        <v>5</v>
      </c>
      <c r="N174" s="231" t="s">
        <v>40</v>
      </c>
      <c r="O174" s="42"/>
      <c r="P174" s="184">
        <f t="shared" si="11"/>
        <v>0</v>
      </c>
      <c r="Q174" s="184">
        <v>0.14499999999999999</v>
      </c>
      <c r="R174" s="184">
        <f t="shared" si="12"/>
        <v>0.58869999999999989</v>
      </c>
      <c r="S174" s="184">
        <v>0</v>
      </c>
      <c r="T174" s="185">
        <f t="shared" si="13"/>
        <v>0</v>
      </c>
      <c r="AR174" s="24" t="s">
        <v>151</v>
      </c>
      <c r="AT174" s="24" t="s">
        <v>304</v>
      </c>
      <c r="AU174" s="24" t="s">
        <v>79</v>
      </c>
      <c r="AY174" s="24" t="s">
        <v>125</v>
      </c>
      <c r="BE174" s="186">
        <f t="shared" si="14"/>
        <v>0</v>
      </c>
      <c r="BF174" s="186">
        <f t="shared" si="15"/>
        <v>0</v>
      </c>
      <c r="BG174" s="186">
        <f t="shared" si="16"/>
        <v>0</v>
      </c>
      <c r="BH174" s="186">
        <f t="shared" si="17"/>
        <v>0</v>
      </c>
      <c r="BI174" s="186">
        <f t="shared" si="18"/>
        <v>0</v>
      </c>
      <c r="BJ174" s="24" t="s">
        <v>77</v>
      </c>
      <c r="BK174" s="186">
        <f t="shared" si="19"/>
        <v>0</v>
      </c>
      <c r="BL174" s="24" t="s">
        <v>131</v>
      </c>
      <c r="BM174" s="24" t="s">
        <v>369</v>
      </c>
    </row>
    <row r="175" spans="2:65" s="1" customFormat="1" ht="22.5" customHeight="1">
      <c r="B175" s="174"/>
      <c r="C175" s="175" t="s">
        <v>254</v>
      </c>
      <c r="D175" s="175" t="s">
        <v>127</v>
      </c>
      <c r="E175" s="176" t="s">
        <v>751</v>
      </c>
      <c r="F175" s="177" t="s">
        <v>752</v>
      </c>
      <c r="G175" s="178" t="s">
        <v>181</v>
      </c>
      <c r="H175" s="179">
        <v>103.7</v>
      </c>
      <c r="I175" s="180"/>
      <c r="J175" s="181">
        <f t="shared" si="10"/>
        <v>0</v>
      </c>
      <c r="K175" s="177" t="s">
        <v>141</v>
      </c>
      <c r="L175" s="41"/>
      <c r="M175" s="182" t="s">
        <v>5</v>
      </c>
      <c r="N175" s="183" t="s">
        <v>40</v>
      </c>
      <c r="O175" s="42"/>
      <c r="P175" s="184">
        <f t="shared" si="11"/>
        <v>0</v>
      </c>
      <c r="Q175" s="184">
        <v>0</v>
      </c>
      <c r="R175" s="184">
        <f t="shared" si="12"/>
        <v>0</v>
      </c>
      <c r="S175" s="184">
        <v>0</v>
      </c>
      <c r="T175" s="185">
        <f t="shared" si="13"/>
        <v>0</v>
      </c>
      <c r="AR175" s="24" t="s">
        <v>131</v>
      </c>
      <c r="AT175" s="24" t="s">
        <v>127</v>
      </c>
      <c r="AU175" s="24" t="s">
        <v>79</v>
      </c>
      <c r="AY175" s="24" t="s">
        <v>125</v>
      </c>
      <c r="BE175" s="186">
        <f t="shared" si="14"/>
        <v>0</v>
      </c>
      <c r="BF175" s="186">
        <f t="shared" si="15"/>
        <v>0</v>
      </c>
      <c r="BG175" s="186">
        <f t="shared" si="16"/>
        <v>0</v>
      </c>
      <c r="BH175" s="186">
        <f t="shared" si="17"/>
        <v>0</v>
      </c>
      <c r="BI175" s="186">
        <f t="shared" si="18"/>
        <v>0</v>
      </c>
      <c r="BJ175" s="24" t="s">
        <v>77</v>
      </c>
      <c r="BK175" s="186">
        <f t="shared" si="19"/>
        <v>0</v>
      </c>
      <c r="BL175" s="24" t="s">
        <v>131</v>
      </c>
      <c r="BM175" s="24" t="s">
        <v>373</v>
      </c>
    </row>
    <row r="176" spans="2:65" s="1" customFormat="1" ht="22.5" customHeight="1">
      <c r="B176" s="174"/>
      <c r="C176" s="175" t="s">
        <v>362</v>
      </c>
      <c r="D176" s="175" t="s">
        <v>127</v>
      </c>
      <c r="E176" s="176" t="s">
        <v>753</v>
      </c>
      <c r="F176" s="177" t="s">
        <v>754</v>
      </c>
      <c r="G176" s="178" t="s">
        <v>181</v>
      </c>
      <c r="H176" s="179">
        <v>568.5</v>
      </c>
      <c r="I176" s="180"/>
      <c r="J176" s="181">
        <f t="shared" si="10"/>
        <v>0</v>
      </c>
      <c r="K176" s="177" t="s">
        <v>141</v>
      </c>
      <c r="L176" s="41"/>
      <c r="M176" s="182" t="s">
        <v>5</v>
      </c>
      <c r="N176" s="183" t="s">
        <v>40</v>
      </c>
      <c r="O176" s="42"/>
      <c r="P176" s="184">
        <f t="shared" si="11"/>
        <v>0</v>
      </c>
      <c r="Q176" s="184">
        <v>0</v>
      </c>
      <c r="R176" s="184">
        <f t="shared" si="12"/>
        <v>0</v>
      </c>
      <c r="S176" s="184">
        <v>0</v>
      </c>
      <c r="T176" s="185">
        <f t="shared" si="13"/>
        <v>0</v>
      </c>
      <c r="AR176" s="24" t="s">
        <v>131</v>
      </c>
      <c r="AT176" s="24" t="s">
        <v>127</v>
      </c>
      <c r="AU176" s="24" t="s">
        <v>79</v>
      </c>
      <c r="AY176" s="24" t="s">
        <v>125</v>
      </c>
      <c r="BE176" s="186">
        <f t="shared" si="14"/>
        <v>0</v>
      </c>
      <c r="BF176" s="186">
        <f t="shared" si="15"/>
        <v>0</v>
      </c>
      <c r="BG176" s="186">
        <f t="shared" si="16"/>
        <v>0</v>
      </c>
      <c r="BH176" s="186">
        <f t="shared" si="17"/>
        <v>0</v>
      </c>
      <c r="BI176" s="186">
        <f t="shared" si="18"/>
        <v>0</v>
      </c>
      <c r="BJ176" s="24" t="s">
        <v>77</v>
      </c>
      <c r="BK176" s="186">
        <f t="shared" si="19"/>
        <v>0</v>
      </c>
      <c r="BL176" s="24" t="s">
        <v>131</v>
      </c>
      <c r="BM176" s="24" t="s">
        <v>376</v>
      </c>
    </row>
    <row r="177" spans="2:65" s="1" customFormat="1" ht="22.5" customHeight="1">
      <c r="B177" s="174"/>
      <c r="C177" s="175" t="s">
        <v>259</v>
      </c>
      <c r="D177" s="175" t="s">
        <v>127</v>
      </c>
      <c r="E177" s="176" t="s">
        <v>755</v>
      </c>
      <c r="F177" s="177" t="s">
        <v>756</v>
      </c>
      <c r="G177" s="178" t="s">
        <v>181</v>
      </c>
      <c r="H177" s="179">
        <v>75.099999999999994</v>
      </c>
      <c r="I177" s="180"/>
      <c r="J177" s="181">
        <f t="shared" si="10"/>
        <v>0</v>
      </c>
      <c r="K177" s="177" t="s">
        <v>141</v>
      </c>
      <c r="L177" s="41"/>
      <c r="M177" s="182" t="s">
        <v>5</v>
      </c>
      <c r="N177" s="183" t="s">
        <v>40</v>
      </c>
      <c r="O177" s="42"/>
      <c r="P177" s="184">
        <f t="shared" si="11"/>
        <v>0</v>
      </c>
      <c r="Q177" s="184">
        <v>0</v>
      </c>
      <c r="R177" s="184">
        <f t="shared" si="12"/>
        <v>0</v>
      </c>
      <c r="S177" s="184">
        <v>0</v>
      </c>
      <c r="T177" s="185">
        <f t="shared" si="13"/>
        <v>0</v>
      </c>
      <c r="AR177" s="24" t="s">
        <v>131</v>
      </c>
      <c r="AT177" s="24" t="s">
        <v>127</v>
      </c>
      <c r="AU177" s="24" t="s">
        <v>79</v>
      </c>
      <c r="AY177" s="24" t="s">
        <v>125</v>
      </c>
      <c r="BE177" s="186">
        <f t="shared" si="14"/>
        <v>0</v>
      </c>
      <c r="BF177" s="186">
        <f t="shared" si="15"/>
        <v>0</v>
      </c>
      <c r="BG177" s="186">
        <f t="shared" si="16"/>
        <v>0</v>
      </c>
      <c r="BH177" s="186">
        <f t="shared" si="17"/>
        <v>0</v>
      </c>
      <c r="BI177" s="186">
        <f t="shared" si="18"/>
        <v>0</v>
      </c>
      <c r="BJ177" s="24" t="s">
        <v>77</v>
      </c>
      <c r="BK177" s="186">
        <f t="shared" si="19"/>
        <v>0</v>
      </c>
      <c r="BL177" s="24" t="s">
        <v>131</v>
      </c>
      <c r="BM177" s="24" t="s">
        <v>380</v>
      </c>
    </row>
    <row r="178" spans="2:65" s="1" customFormat="1" ht="22.5" customHeight="1">
      <c r="B178" s="174"/>
      <c r="C178" s="175" t="s">
        <v>370</v>
      </c>
      <c r="D178" s="175" t="s">
        <v>127</v>
      </c>
      <c r="E178" s="176" t="s">
        <v>757</v>
      </c>
      <c r="F178" s="177" t="s">
        <v>758</v>
      </c>
      <c r="G178" s="178" t="s">
        <v>181</v>
      </c>
      <c r="H178" s="179">
        <v>19</v>
      </c>
      <c r="I178" s="180"/>
      <c r="J178" s="181">
        <f t="shared" si="10"/>
        <v>0</v>
      </c>
      <c r="K178" s="177" t="s">
        <v>5</v>
      </c>
      <c r="L178" s="41"/>
      <c r="M178" s="182" t="s">
        <v>5</v>
      </c>
      <c r="N178" s="183" t="s">
        <v>40</v>
      </c>
      <c r="O178" s="42"/>
      <c r="P178" s="184">
        <f t="shared" si="11"/>
        <v>0</v>
      </c>
      <c r="Q178" s="184">
        <v>0</v>
      </c>
      <c r="R178" s="184">
        <f t="shared" si="12"/>
        <v>0</v>
      </c>
      <c r="S178" s="184">
        <v>0</v>
      </c>
      <c r="T178" s="185">
        <f t="shared" si="13"/>
        <v>0</v>
      </c>
      <c r="AR178" s="24" t="s">
        <v>131</v>
      </c>
      <c r="AT178" s="24" t="s">
        <v>127</v>
      </c>
      <c r="AU178" s="24" t="s">
        <v>79</v>
      </c>
      <c r="AY178" s="24" t="s">
        <v>125</v>
      </c>
      <c r="BE178" s="186">
        <f t="shared" si="14"/>
        <v>0</v>
      </c>
      <c r="BF178" s="186">
        <f t="shared" si="15"/>
        <v>0</v>
      </c>
      <c r="BG178" s="186">
        <f t="shared" si="16"/>
        <v>0</v>
      </c>
      <c r="BH178" s="186">
        <f t="shared" si="17"/>
        <v>0</v>
      </c>
      <c r="BI178" s="186">
        <f t="shared" si="18"/>
        <v>0</v>
      </c>
      <c r="BJ178" s="24" t="s">
        <v>77</v>
      </c>
      <c r="BK178" s="186">
        <f t="shared" si="19"/>
        <v>0</v>
      </c>
      <c r="BL178" s="24" t="s">
        <v>131</v>
      </c>
      <c r="BM178" s="24" t="s">
        <v>383</v>
      </c>
    </row>
    <row r="179" spans="2:65" s="1" customFormat="1" ht="22.5" customHeight="1">
      <c r="B179" s="174"/>
      <c r="C179" s="175" t="s">
        <v>263</v>
      </c>
      <c r="D179" s="175" t="s">
        <v>127</v>
      </c>
      <c r="E179" s="176" t="s">
        <v>759</v>
      </c>
      <c r="F179" s="177" t="s">
        <v>760</v>
      </c>
      <c r="G179" s="178" t="s">
        <v>130</v>
      </c>
      <c r="H179" s="179">
        <v>19</v>
      </c>
      <c r="I179" s="180"/>
      <c r="J179" s="181">
        <f t="shared" si="10"/>
        <v>0</v>
      </c>
      <c r="K179" s="177" t="s">
        <v>5</v>
      </c>
      <c r="L179" s="41"/>
      <c r="M179" s="182" t="s">
        <v>5</v>
      </c>
      <c r="N179" s="183" t="s">
        <v>40</v>
      </c>
      <c r="O179" s="42"/>
      <c r="P179" s="184">
        <f t="shared" si="11"/>
        <v>0</v>
      </c>
      <c r="Q179" s="184">
        <v>0</v>
      </c>
      <c r="R179" s="184">
        <f t="shared" si="12"/>
        <v>0</v>
      </c>
      <c r="S179" s="184">
        <v>0</v>
      </c>
      <c r="T179" s="185">
        <f t="shared" si="13"/>
        <v>0</v>
      </c>
      <c r="AR179" s="24" t="s">
        <v>131</v>
      </c>
      <c r="AT179" s="24" t="s">
        <v>127</v>
      </c>
      <c r="AU179" s="24" t="s">
        <v>79</v>
      </c>
      <c r="AY179" s="24" t="s">
        <v>125</v>
      </c>
      <c r="BE179" s="186">
        <f t="shared" si="14"/>
        <v>0</v>
      </c>
      <c r="BF179" s="186">
        <f t="shared" si="15"/>
        <v>0</v>
      </c>
      <c r="BG179" s="186">
        <f t="shared" si="16"/>
        <v>0</v>
      </c>
      <c r="BH179" s="186">
        <f t="shared" si="17"/>
        <v>0</v>
      </c>
      <c r="BI179" s="186">
        <f t="shared" si="18"/>
        <v>0</v>
      </c>
      <c r="BJ179" s="24" t="s">
        <v>77</v>
      </c>
      <c r="BK179" s="186">
        <f t="shared" si="19"/>
        <v>0</v>
      </c>
      <c r="BL179" s="24" t="s">
        <v>131</v>
      </c>
      <c r="BM179" s="24" t="s">
        <v>387</v>
      </c>
    </row>
    <row r="180" spans="2:65" s="1" customFormat="1" ht="31.5" customHeight="1">
      <c r="B180" s="174"/>
      <c r="C180" s="222" t="s">
        <v>377</v>
      </c>
      <c r="D180" s="222" t="s">
        <v>304</v>
      </c>
      <c r="E180" s="223" t="s">
        <v>761</v>
      </c>
      <c r="F180" s="224" t="s">
        <v>762</v>
      </c>
      <c r="G180" s="225" t="s">
        <v>130</v>
      </c>
      <c r="H180" s="226">
        <v>16</v>
      </c>
      <c r="I180" s="227"/>
      <c r="J180" s="228">
        <f t="shared" si="10"/>
        <v>0</v>
      </c>
      <c r="K180" s="224" t="s">
        <v>5</v>
      </c>
      <c r="L180" s="229"/>
      <c r="M180" s="230" t="s">
        <v>5</v>
      </c>
      <c r="N180" s="231" t="s">
        <v>40</v>
      </c>
      <c r="O180" s="42"/>
      <c r="P180" s="184">
        <f t="shared" si="11"/>
        <v>0</v>
      </c>
      <c r="Q180" s="184">
        <v>0</v>
      </c>
      <c r="R180" s="184">
        <f t="shared" si="12"/>
        <v>0</v>
      </c>
      <c r="S180" s="184">
        <v>0</v>
      </c>
      <c r="T180" s="185">
        <f t="shared" si="13"/>
        <v>0</v>
      </c>
      <c r="AR180" s="24" t="s">
        <v>151</v>
      </c>
      <c r="AT180" s="24" t="s">
        <v>304</v>
      </c>
      <c r="AU180" s="24" t="s">
        <v>79</v>
      </c>
      <c r="AY180" s="24" t="s">
        <v>125</v>
      </c>
      <c r="BE180" s="186">
        <f t="shared" si="14"/>
        <v>0</v>
      </c>
      <c r="BF180" s="186">
        <f t="shared" si="15"/>
        <v>0</v>
      </c>
      <c r="BG180" s="186">
        <f t="shared" si="16"/>
        <v>0</v>
      </c>
      <c r="BH180" s="186">
        <f t="shared" si="17"/>
        <v>0</v>
      </c>
      <c r="BI180" s="186">
        <f t="shared" si="18"/>
        <v>0</v>
      </c>
      <c r="BJ180" s="24" t="s">
        <v>77</v>
      </c>
      <c r="BK180" s="186">
        <f t="shared" si="19"/>
        <v>0</v>
      </c>
      <c r="BL180" s="24" t="s">
        <v>131</v>
      </c>
      <c r="BM180" s="24" t="s">
        <v>390</v>
      </c>
    </row>
    <row r="181" spans="2:65" s="1" customFormat="1" ht="31.5" customHeight="1">
      <c r="B181" s="174"/>
      <c r="C181" s="222" t="s">
        <v>268</v>
      </c>
      <c r="D181" s="222" t="s">
        <v>304</v>
      </c>
      <c r="E181" s="223" t="s">
        <v>763</v>
      </c>
      <c r="F181" s="224" t="s">
        <v>764</v>
      </c>
      <c r="G181" s="225" t="s">
        <v>130</v>
      </c>
      <c r="H181" s="226">
        <v>1</v>
      </c>
      <c r="I181" s="227"/>
      <c r="J181" s="228">
        <f t="shared" si="10"/>
        <v>0</v>
      </c>
      <c r="K181" s="224" t="s">
        <v>5</v>
      </c>
      <c r="L181" s="229"/>
      <c r="M181" s="230" t="s">
        <v>5</v>
      </c>
      <c r="N181" s="231" t="s">
        <v>40</v>
      </c>
      <c r="O181" s="42"/>
      <c r="P181" s="184">
        <f t="shared" si="11"/>
        <v>0</v>
      </c>
      <c r="Q181" s="184">
        <v>0</v>
      </c>
      <c r="R181" s="184">
        <f t="shared" si="12"/>
        <v>0</v>
      </c>
      <c r="S181" s="184">
        <v>0</v>
      </c>
      <c r="T181" s="185">
        <f t="shared" si="13"/>
        <v>0</v>
      </c>
      <c r="AR181" s="24" t="s">
        <v>151</v>
      </c>
      <c r="AT181" s="24" t="s">
        <v>304</v>
      </c>
      <c r="AU181" s="24" t="s">
        <v>79</v>
      </c>
      <c r="AY181" s="24" t="s">
        <v>125</v>
      </c>
      <c r="BE181" s="186">
        <f t="shared" si="14"/>
        <v>0</v>
      </c>
      <c r="BF181" s="186">
        <f t="shared" si="15"/>
        <v>0</v>
      </c>
      <c r="BG181" s="186">
        <f t="shared" si="16"/>
        <v>0</v>
      </c>
      <c r="BH181" s="186">
        <f t="shared" si="17"/>
        <v>0</v>
      </c>
      <c r="BI181" s="186">
        <f t="shared" si="18"/>
        <v>0</v>
      </c>
      <c r="BJ181" s="24" t="s">
        <v>77</v>
      </c>
      <c r="BK181" s="186">
        <f t="shared" si="19"/>
        <v>0</v>
      </c>
      <c r="BL181" s="24" t="s">
        <v>131</v>
      </c>
      <c r="BM181" s="24" t="s">
        <v>394</v>
      </c>
    </row>
    <row r="182" spans="2:65" s="1" customFormat="1" ht="31.5" customHeight="1">
      <c r="B182" s="174"/>
      <c r="C182" s="222" t="s">
        <v>384</v>
      </c>
      <c r="D182" s="222" t="s">
        <v>304</v>
      </c>
      <c r="E182" s="223" t="s">
        <v>765</v>
      </c>
      <c r="F182" s="224" t="s">
        <v>766</v>
      </c>
      <c r="G182" s="225" t="s">
        <v>130</v>
      </c>
      <c r="H182" s="226">
        <v>8</v>
      </c>
      <c r="I182" s="227"/>
      <c r="J182" s="228">
        <f t="shared" si="10"/>
        <v>0</v>
      </c>
      <c r="K182" s="224" t="s">
        <v>5</v>
      </c>
      <c r="L182" s="229"/>
      <c r="M182" s="230" t="s">
        <v>5</v>
      </c>
      <c r="N182" s="231" t="s">
        <v>40</v>
      </c>
      <c r="O182" s="42"/>
      <c r="P182" s="184">
        <f t="shared" si="11"/>
        <v>0</v>
      </c>
      <c r="Q182" s="184">
        <v>0</v>
      </c>
      <c r="R182" s="184">
        <f t="shared" si="12"/>
        <v>0</v>
      </c>
      <c r="S182" s="184">
        <v>0</v>
      </c>
      <c r="T182" s="185">
        <f t="shared" si="13"/>
        <v>0</v>
      </c>
      <c r="AR182" s="24" t="s">
        <v>151</v>
      </c>
      <c r="AT182" s="24" t="s">
        <v>304</v>
      </c>
      <c r="AU182" s="24" t="s">
        <v>79</v>
      </c>
      <c r="AY182" s="24" t="s">
        <v>125</v>
      </c>
      <c r="BE182" s="186">
        <f t="shared" si="14"/>
        <v>0</v>
      </c>
      <c r="BF182" s="186">
        <f t="shared" si="15"/>
        <v>0</v>
      </c>
      <c r="BG182" s="186">
        <f t="shared" si="16"/>
        <v>0</v>
      </c>
      <c r="BH182" s="186">
        <f t="shared" si="17"/>
        <v>0</v>
      </c>
      <c r="BI182" s="186">
        <f t="shared" si="18"/>
        <v>0</v>
      </c>
      <c r="BJ182" s="24" t="s">
        <v>77</v>
      </c>
      <c r="BK182" s="186">
        <f t="shared" si="19"/>
        <v>0</v>
      </c>
      <c r="BL182" s="24" t="s">
        <v>131</v>
      </c>
      <c r="BM182" s="24" t="s">
        <v>397</v>
      </c>
    </row>
    <row r="183" spans="2:65" s="1" customFormat="1" ht="31.5" customHeight="1">
      <c r="B183" s="174"/>
      <c r="C183" s="222" t="s">
        <v>272</v>
      </c>
      <c r="D183" s="222" t="s">
        <v>304</v>
      </c>
      <c r="E183" s="223" t="s">
        <v>767</v>
      </c>
      <c r="F183" s="224" t="s">
        <v>768</v>
      </c>
      <c r="G183" s="225" t="s">
        <v>130</v>
      </c>
      <c r="H183" s="226">
        <v>7</v>
      </c>
      <c r="I183" s="227"/>
      <c r="J183" s="228">
        <f t="shared" si="10"/>
        <v>0</v>
      </c>
      <c r="K183" s="224" t="s">
        <v>5</v>
      </c>
      <c r="L183" s="229"/>
      <c r="M183" s="230" t="s">
        <v>5</v>
      </c>
      <c r="N183" s="231" t="s">
        <v>40</v>
      </c>
      <c r="O183" s="42"/>
      <c r="P183" s="184">
        <f t="shared" si="11"/>
        <v>0</v>
      </c>
      <c r="Q183" s="184">
        <v>0</v>
      </c>
      <c r="R183" s="184">
        <f t="shared" si="12"/>
        <v>0</v>
      </c>
      <c r="S183" s="184">
        <v>0</v>
      </c>
      <c r="T183" s="185">
        <f t="shared" si="13"/>
        <v>0</v>
      </c>
      <c r="AR183" s="24" t="s">
        <v>151</v>
      </c>
      <c r="AT183" s="24" t="s">
        <v>304</v>
      </c>
      <c r="AU183" s="24" t="s">
        <v>79</v>
      </c>
      <c r="AY183" s="24" t="s">
        <v>125</v>
      </c>
      <c r="BE183" s="186">
        <f t="shared" si="14"/>
        <v>0</v>
      </c>
      <c r="BF183" s="186">
        <f t="shared" si="15"/>
        <v>0</v>
      </c>
      <c r="BG183" s="186">
        <f t="shared" si="16"/>
        <v>0</v>
      </c>
      <c r="BH183" s="186">
        <f t="shared" si="17"/>
        <v>0</v>
      </c>
      <c r="BI183" s="186">
        <f t="shared" si="18"/>
        <v>0</v>
      </c>
      <c r="BJ183" s="24" t="s">
        <v>77</v>
      </c>
      <c r="BK183" s="186">
        <f t="shared" si="19"/>
        <v>0</v>
      </c>
      <c r="BL183" s="24" t="s">
        <v>131</v>
      </c>
      <c r="BM183" s="24" t="s">
        <v>401</v>
      </c>
    </row>
    <row r="184" spans="2:65" s="1" customFormat="1" ht="22.5" customHeight="1">
      <c r="B184" s="174"/>
      <c r="C184" s="222" t="s">
        <v>391</v>
      </c>
      <c r="D184" s="222" t="s">
        <v>304</v>
      </c>
      <c r="E184" s="223" t="s">
        <v>769</v>
      </c>
      <c r="F184" s="224" t="s">
        <v>770</v>
      </c>
      <c r="G184" s="225" t="s">
        <v>130</v>
      </c>
      <c r="H184" s="226">
        <v>16</v>
      </c>
      <c r="I184" s="227"/>
      <c r="J184" s="228">
        <f t="shared" si="10"/>
        <v>0</v>
      </c>
      <c r="K184" s="224" t="s">
        <v>5</v>
      </c>
      <c r="L184" s="229"/>
      <c r="M184" s="230" t="s">
        <v>5</v>
      </c>
      <c r="N184" s="231" t="s">
        <v>40</v>
      </c>
      <c r="O184" s="42"/>
      <c r="P184" s="184">
        <f t="shared" si="11"/>
        <v>0</v>
      </c>
      <c r="Q184" s="184">
        <v>0</v>
      </c>
      <c r="R184" s="184">
        <f t="shared" si="12"/>
        <v>0</v>
      </c>
      <c r="S184" s="184">
        <v>0</v>
      </c>
      <c r="T184" s="185">
        <f t="shared" si="13"/>
        <v>0</v>
      </c>
      <c r="AR184" s="24" t="s">
        <v>151</v>
      </c>
      <c r="AT184" s="24" t="s">
        <v>304</v>
      </c>
      <c r="AU184" s="24" t="s">
        <v>79</v>
      </c>
      <c r="AY184" s="24" t="s">
        <v>125</v>
      </c>
      <c r="BE184" s="186">
        <f t="shared" si="14"/>
        <v>0</v>
      </c>
      <c r="BF184" s="186">
        <f t="shared" si="15"/>
        <v>0</v>
      </c>
      <c r="BG184" s="186">
        <f t="shared" si="16"/>
        <v>0</v>
      </c>
      <c r="BH184" s="186">
        <f t="shared" si="17"/>
        <v>0</v>
      </c>
      <c r="BI184" s="186">
        <f t="shared" si="18"/>
        <v>0</v>
      </c>
      <c r="BJ184" s="24" t="s">
        <v>77</v>
      </c>
      <c r="BK184" s="186">
        <f t="shared" si="19"/>
        <v>0</v>
      </c>
      <c r="BL184" s="24" t="s">
        <v>131</v>
      </c>
      <c r="BM184" s="24" t="s">
        <v>404</v>
      </c>
    </row>
    <row r="185" spans="2:65" s="1" customFormat="1" ht="22.5" customHeight="1">
      <c r="B185" s="174"/>
      <c r="C185" s="222" t="s">
        <v>278</v>
      </c>
      <c r="D185" s="222" t="s">
        <v>304</v>
      </c>
      <c r="E185" s="223" t="s">
        <v>771</v>
      </c>
      <c r="F185" s="224" t="s">
        <v>772</v>
      </c>
      <c r="G185" s="225" t="s">
        <v>130</v>
      </c>
      <c r="H185" s="226">
        <v>2</v>
      </c>
      <c r="I185" s="227"/>
      <c r="J185" s="228">
        <f t="shared" si="10"/>
        <v>0</v>
      </c>
      <c r="K185" s="224" t="s">
        <v>5</v>
      </c>
      <c r="L185" s="229"/>
      <c r="M185" s="230" t="s">
        <v>5</v>
      </c>
      <c r="N185" s="231" t="s">
        <v>40</v>
      </c>
      <c r="O185" s="42"/>
      <c r="P185" s="184">
        <f t="shared" si="11"/>
        <v>0</v>
      </c>
      <c r="Q185" s="184">
        <v>0</v>
      </c>
      <c r="R185" s="184">
        <f t="shared" si="12"/>
        <v>0</v>
      </c>
      <c r="S185" s="184">
        <v>0</v>
      </c>
      <c r="T185" s="185">
        <f t="shared" si="13"/>
        <v>0</v>
      </c>
      <c r="AR185" s="24" t="s">
        <v>151</v>
      </c>
      <c r="AT185" s="24" t="s">
        <v>304</v>
      </c>
      <c r="AU185" s="24" t="s">
        <v>79</v>
      </c>
      <c r="AY185" s="24" t="s">
        <v>125</v>
      </c>
      <c r="BE185" s="186">
        <f t="shared" si="14"/>
        <v>0</v>
      </c>
      <c r="BF185" s="186">
        <f t="shared" si="15"/>
        <v>0</v>
      </c>
      <c r="BG185" s="186">
        <f t="shared" si="16"/>
        <v>0</v>
      </c>
      <c r="BH185" s="186">
        <f t="shared" si="17"/>
        <v>0</v>
      </c>
      <c r="BI185" s="186">
        <f t="shared" si="18"/>
        <v>0</v>
      </c>
      <c r="BJ185" s="24" t="s">
        <v>77</v>
      </c>
      <c r="BK185" s="186">
        <f t="shared" si="19"/>
        <v>0</v>
      </c>
      <c r="BL185" s="24" t="s">
        <v>131</v>
      </c>
      <c r="BM185" s="24" t="s">
        <v>408</v>
      </c>
    </row>
    <row r="186" spans="2:65" s="1" customFormat="1" ht="22.5" customHeight="1">
      <c r="B186" s="174"/>
      <c r="C186" s="222" t="s">
        <v>398</v>
      </c>
      <c r="D186" s="222" t="s">
        <v>304</v>
      </c>
      <c r="E186" s="223" t="s">
        <v>773</v>
      </c>
      <c r="F186" s="224" t="s">
        <v>774</v>
      </c>
      <c r="G186" s="225" t="s">
        <v>130</v>
      </c>
      <c r="H186" s="226">
        <v>1</v>
      </c>
      <c r="I186" s="227"/>
      <c r="J186" s="228">
        <f t="shared" si="10"/>
        <v>0</v>
      </c>
      <c r="K186" s="224" t="s">
        <v>5</v>
      </c>
      <c r="L186" s="229"/>
      <c r="M186" s="230" t="s">
        <v>5</v>
      </c>
      <c r="N186" s="231" t="s">
        <v>40</v>
      </c>
      <c r="O186" s="42"/>
      <c r="P186" s="184">
        <f t="shared" si="11"/>
        <v>0</v>
      </c>
      <c r="Q186" s="184">
        <v>0</v>
      </c>
      <c r="R186" s="184">
        <f t="shared" si="12"/>
        <v>0</v>
      </c>
      <c r="S186" s="184">
        <v>0</v>
      </c>
      <c r="T186" s="185">
        <f t="shared" si="13"/>
        <v>0</v>
      </c>
      <c r="AR186" s="24" t="s">
        <v>151</v>
      </c>
      <c r="AT186" s="24" t="s">
        <v>304</v>
      </c>
      <c r="AU186" s="24" t="s">
        <v>79</v>
      </c>
      <c r="AY186" s="24" t="s">
        <v>125</v>
      </c>
      <c r="BE186" s="186">
        <f t="shared" si="14"/>
        <v>0</v>
      </c>
      <c r="BF186" s="186">
        <f t="shared" si="15"/>
        <v>0</v>
      </c>
      <c r="BG186" s="186">
        <f t="shared" si="16"/>
        <v>0</v>
      </c>
      <c r="BH186" s="186">
        <f t="shared" si="17"/>
        <v>0</v>
      </c>
      <c r="BI186" s="186">
        <f t="shared" si="18"/>
        <v>0</v>
      </c>
      <c r="BJ186" s="24" t="s">
        <v>77</v>
      </c>
      <c r="BK186" s="186">
        <f t="shared" si="19"/>
        <v>0</v>
      </c>
      <c r="BL186" s="24" t="s">
        <v>131</v>
      </c>
      <c r="BM186" s="24" t="s">
        <v>411</v>
      </c>
    </row>
    <row r="187" spans="2:65" s="1" customFormat="1" ht="22.5" customHeight="1">
      <c r="B187" s="174"/>
      <c r="C187" s="222" t="s">
        <v>281</v>
      </c>
      <c r="D187" s="222" t="s">
        <v>304</v>
      </c>
      <c r="E187" s="223" t="s">
        <v>775</v>
      </c>
      <c r="F187" s="224" t="s">
        <v>776</v>
      </c>
      <c r="G187" s="225" t="s">
        <v>130</v>
      </c>
      <c r="H187" s="226">
        <v>9</v>
      </c>
      <c r="I187" s="227"/>
      <c r="J187" s="228">
        <f t="shared" si="10"/>
        <v>0</v>
      </c>
      <c r="K187" s="224" t="s">
        <v>5</v>
      </c>
      <c r="L187" s="229"/>
      <c r="M187" s="230" t="s">
        <v>5</v>
      </c>
      <c r="N187" s="231" t="s">
        <v>40</v>
      </c>
      <c r="O187" s="42"/>
      <c r="P187" s="184">
        <f t="shared" si="11"/>
        <v>0</v>
      </c>
      <c r="Q187" s="184">
        <v>0</v>
      </c>
      <c r="R187" s="184">
        <f t="shared" si="12"/>
        <v>0</v>
      </c>
      <c r="S187" s="184">
        <v>0</v>
      </c>
      <c r="T187" s="185">
        <f t="shared" si="13"/>
        <v>0</v>
      </c>
      <c r="AR187" s="24" t="s">
        <v>151</v>
      </c>
      <c r="AT187" s="24" t="s">
        <v>304</v>
      </c>
      <c r="AU187" s="24" t="s">
        <v>79</v>
      </c>
      <c r="AY187" s="24" t="s">
        <v>125</v>
      </c>
      <c r="BE187" s="186">
        <f t="shared" si="14"/>
        <v>0</v>
      </c>
      <c r="BF187" s="186">
        <f t="shared" si="15"/>
        <v>0</v>
      </c>
      <c r="BG187" s="186">
        <f t="shared" si="16"/>
        <v>0</v>
      </c>
      <c r="BH187" s="186">
        <f t="shared" si="17"/>
        <v>0</v>
      </c>
      <c r="BI187" s="186">
        <f t="shared" si="18"/>
        <v>0</v>
      </c>
      <c r="BJ187" s="24" t="s">
        <v>77</v>
      </c>
      <c r="BK187" s="186">
        <f t="shared" si="19"/>
        <v>0</v>
      </c>
      <c r="BL187" s="24" t="s">
        <v>131</v>
      </c>
      <c r="BM187" s="24" t="s">
        <v>415</v>
      </c>
    </row>
    <row r="188" spans="2:65" s="1" customFormat="1" ht="22.5" customHeight="1">
      <c r="B188" s="174"/>
      <c r="C188" s="222" t="s">
        <v>405</v>
      </c>
      <c r="D188" s="222" t="s">
        <v>304</v>
      </c>
      <c r="E188" s="223" t="s">
        <v>777</v>
      </c>
      <c r="F188" s="224" t="s">
        <v>778</v>
      </c>
      <c r="G188" s="225" t="s">
        <v>130</v>
      </c>
      <c r="H188" s="226">
        <v>13</v>
      </c>
      <c r="I188" s="227"/>
      <c r="J188" s="228">
        <f t="shared" si="10"/>
        <v>0</v>
      </c>
      <c r="K188" s="224" t="s">
        <v>5</v>
      </c>
      <c r="L188" s="229"/>
      <c r="M188" s="230" t="s">
        <v>5</v>
      </c>
      <c r="N188" s="231" t="s">
        <v>40</v>
      </c>
      <c r="O188" s="42"/>
      <c r="P188" s="184">
        <f t="shared" si="11"/>
        <v>0</v>
      </c>
      <c r="Q188" s="184">
        <v>0</v>
      </c>
      <c r="R188" s="184">
        <f t="shared" si="12"/>
        <v>0</v>
      </c>
      <c r="S188" s="184">
        <v>0</v>
      </c>
      <c r="T188" s="185">
        <f t="shared" si="13"/>
        <v>0</v>
      </c>
      <c r="AR188" s="24" t="s">
        <v>151</v>
      </c>
      <c r="AT188" s="24" t="s">
        <v>304</v>
      </c>
      <c r="AU188" s="24" t="s">
        <v>79</v>
      </c>
      <c r="AY188" s="24" t="s">
        <v>125</v>
      </c>
      <c r="BE188" s="186">
        <f t="shared" si="14"/>
        <v>0</v>
      </c>
      <c r="BF188" s="186">
        <f t="shared" si="15"/>
        <v>0</v>
      </c>
      <c r="BG188" s="186">
        <f t="shared" si="16"/>
        <v>0</v>
      </c>
      <c r="BH188" s="186">
        <f t="shared" si="17"/>
        <v>0</v>
      </c>
      <c r="BI188" s="186">
        <f t="shared" si="18"/>
        <v>0</v>
      </c>
      <c r="BJ188" s="24" t="s">
        <v>77</v>
      </c>
      <c r="BK188" s="186">
        <f t="shared" si="19"/>
        <v>0</v>
      </c>
      <c r="BL188" s="24" t="s">
        <v>131</v>
      </c>
      <c r="BM188" s="24" t="s">
        <v>418</v>
      </c>
    </row>
    <row r="189" spans="2:65" s="1" customFormat="1" ht="22.5" customHeight="1">
      <c r="B189" s="174"/>
      <c r="C189" s="222" t="s">
        <v>285</v>
      </c>
      <c r="D189" s="222" t="s">
        <v>304</v>
      </c>
      <c r="E189" s="223" t="s">
        <v>779</v>
      </c>
      <c r="F189" s="224" t="s">
        <v>780</v>
      </c>
      <c r="G189" s="225" t="s">
        <v>130</v>
      </c>
      <c r="H189" s="226">
        <v>9</v>
      </c>
      <c r="I189" s="227"/>
      <c r="J189" s="228">
        <f t="shared" si="10"/>
        <v>0</v>
      </c>
      <c r="K189" s="224" t="s">
        <v>5</v>
      </c>
      <c r="L189" s="229"/>
      <c r="M189" s="230" t="s">
        <v>5</v>
      </c>
      <c r="N189" s="231" t="s">
        <v>40</v>
      </c>
      <c r="O189" s="42"/>
      <c r="P189" s="184">
        <f t="shared" si="11"/>
        <v>0</v>
      </c>
      <c r="Q189" s="184">
        <v>0</v>
      </c>
      <c r="R189" s="184">
        <f t="shared" si="12"/>
        <v>0</v>
      </c>
      <c r="S189" s="184">
        <v>0</v>
      </c>
      <c r="T189" s="185">
        <f t="shared" si="13"/>
        <v>0</v>
      </c>
      <c r="AR189" s="24" t="s">
        <v>151</v>
      </c>
      <c r="AT189" s="24" t="s">
        <v>304</v>
      </c>
      <c r="AU189" s="24" t="s">
        <v>79</v>
      </c>
      <c r="AY189" s="24" t="s">
        <v>125</v>
      </c>
      <c r="BE189" s="186">
        <f t="shared" si="14"/>
        <v>0</v>
      </c>
      <c r="BF189" s="186">
        <f t="shared" si="15"/>
        <v>0</v>
      </c>
      <c r="BG189" s="186">
        <f t="shared" si="16"/>
        <v>0</v>
      </c>
      <c r="BH189" s="186">
        <f t="shared" si="17"/>
        <v>0</v>
      </c>
      <c r="BI189" s="186">
        <f t="shared" si="18"/>
        <v>0</v>
      </c>
      <c r="BJ189" s="24" t="s">
        <v>77</v>
      </c>
      <c r="BK189" s="186">
        <f t="shared" si="19"/>
        <v>0</v>
      </c>
      <c r="BL189" s="24" t="s">
        <v>131</v>
      </c>
      <c r="BM189" s="24" t="s">
        <v>423</v>
      </c>
    </row>
    <row r="190" spans="2:65" s="1" customFormat="1" ht="22.5" customHeight="1">
      <c r="B190" s="174"/>
      <c r="C190" s="222" t="s">
        <v>412</v>
      </c>
      <c r="D190" s="222" t="s">
        <v>304</v>
      </c>
      <c r="E190" s="223" t="s">
        <v>781</v>
      </c>
      <c r="F190" s="224" t="s">
        <v>782</v>
      </c>
      <c r="G190" s="225" t="s">
        <v>130</v>
      </c>
      <c r="H190" s="226">
        <v>1</v>
      </c>
      <c r="I190" s="227"/>
      <c r="J190" s="228">
        <f t="shared" si="10"/>
        <v>0</v>
      </c>
      <c r="K190" s="224" t="s">
        <v>5</v>
      </c>
      <c r="L190" s="229"/>
      <c r="M190" s="230" t="s">
        <v>5</v>
      </c>
      <c r="N190" s="231" t="s">
        <v>40</v>
      </c>
      <c r="O190" s="42"/>
      <c r="P190" s="184">
        <f t="shared" si="11"/>
        <v>0</v>
      </c>
      <c r="Q190" s="184">
        <v>0</v>
      </c>
      <c r="R190" s="184">
        <f t="shared" si="12"/>
        <v>0</v>
      </c>
      <c r="S190" s="184">
        <v>0</v>
      </c>
      <c r="T190" s="185">
        <f t="shared" si="13"/>
        <v>0</v>
      </c>
      <c r="AR190" s="24" t="s">
        <v>151</v>
      </c>
      <c r="AT190" s="24" t="s">
        <v>304</v>
      </c>
      <c r="AU190" s="24" t="s">
        <v>79</v>
      </c>
      <c r="AY190" s="24" t="s">
        <v>125</v>
      </c>
      <c r="BE190" s="186">
        <f t="shared" si="14"/>
        <v>0</v>
      </c>
      <c r="BF190" s="186">
        <f t="shared" si="15"/>
        <v>0</v>
      </c>
      <c r="BG190" s="186">
        <f t="shared" si="16"/>
        <v>0</v>
      </c>
      <c r="BH190" s="186">
        <f t="shared" si="17"/>
        <v>0</v>
      </c>
      <c r="BI190" s="186">
        <f t="shared" si="18"/>
        <v>0</v>
      </c>
      <c r="BJ190" s="24" t="s">
        <v>77</v>
      </c>
      <c r="BK190" s="186">
        <f t="shared" si="19"/>
        <v>0</v>
      </c>
      <c r="BL190" s="24" t="s">
        <v>131</v>
      </c>
      <c r="BM190" s="24" t="s">
        <v>426</v>
      </c>
    </row>
    <row r="191" spans="2:65" s="1" customFormat="1" ht="22.5" customHeight="1">
      <c r="B191" s="174"/>
      <c r="C191" s="222" t="s">
        <v>288</v>
      </c>
      <c r="D191" s="222" t="s">
        <v>304</v>
      </c>
      <c r="E191" s="223" t="s">
        <v>783</v>
      </c>
      <c r="F191" s="224" t="s">
        <v>784</v>
      </c>
      <c r="G191" s="225" t="s">
        <v>130</v>
      </c>
      <c r="H191" s="226">
        <v>1</v>
      </c>
      <c r="I191" s="227"/>
      <c r="J191" s="228">
        <f t="shared" si="10"/>
        <v>0</v>
      </c>
      <c r="K191" s="224" t="s">
        <v>5</v>
      </c>
      <c r="L191" s="229"/>
      <c r="M191" s="230" t="s">
        <v>5</v>
      </c>
      <c r="N191" s="231" t="s">
        <v>40</v>
      </c>
      <c r="O191" s="42"/>
      <c r="P191" s="184">
        <f t="shared" si="11"/>
        <v>0</v>
      </c>
      <c r="Q191" s="184">
        <v>0</v>
      </c>
      <c r="R191" s="184">
        <f t="shared" si="12"/>
        <v>0</v>
      </c>
      <c r="S191" s="184">
        <v>0</v>
      </c>
      <c r="T191" s="185">
        <f t="shared" si="13"/>
        <v>0</v>
      </c>
      <c r="AR191" s="24" t="s">
        <v>151</v>
      </c>
      <c r="AT191" s="24" t="s">
        <v>304</v>
      </c>
      <c r="AU191" s="24" t="s">
        <v>79</v>
      </c>
      <c r="AY191" s="24" t="s">
        <v>125</v>
      </c>
      <c r="BE191" s="186">
        <f t="shared" si="14"/>
        <v>0</v>
      </c>
      <c r="BF191" s="186">
        <f t="shared" si="15"/>
        <v>0</v>
      </c>
      <c r="BG191" s="186">
        <f t="shared" si="16"/>
        <v>0</v>
      </c>
      <c r="BH191" s="186">
        <f t="shared" si="17"/>
        <v>0</v>
      </c>
      <c r="BI191" s="186">
        <f t="shared" si="18"/>
        <v>0</v>
      </c>
      <c r="BJ191" s="24" t="s">
        <v>77</v>
      </c>
      <c r="BK191" s="186">
        <f t="shared" si="19"/>
        <v>0</v>
      </c>
      <c r="BL191" s="24" t="s">
        <v>131</v>
      </c>
      <c r="BM191" s="24" t="s">
        <v>430</v>
      </c>
    </row>
    <row r="192" spans="2:65" s="1" customFormat="1" ht="22.5" customHeight="1">
      <c r="B192" s="174"/>
      <c r="C192" s="222" t="s">
        <v>420</v>
      </c>
      <c r="D192" s="222" t="s">
        <v>304</v>
      </c>
      <c r="E192" s="223" t="s">
        <v>785</v>
      </c>
      <c r="F192" s="224" t="s">
        <v>786</v>
      </c>
      <c r="G192" s="225" t="s">
        <v>130</v>
      </c>
      <c r="H192" s="226">
        <v>1</v>
      </c>
      <c r="I192" s="227"/>
      <c r="J192" s="228">
        <f t="shared" si="10"/>
        <v>0</v>
      </c>
      <c r="K192" s="224" t="s">
        <v>5</v>
      </c>
      <c r="L192" s="229"/>
      <c r="M192" s="230" t="s">
        <v>5</v>
      </c>
      <c r="N192" s="231" t="s">
        <v>40</v>
      </c>
      <c r="O192" s="42"/>
      <c r="P192" s="184">
        <f t="shared" si="11"/>
        <v>0</v>
      </c>
      <c r="Q192" s="184">
        <v>0</v>
      </c>
      <c r="R192" s="184">
        <f t="shared" si="12"/>
        <v>0</v>
      </c>
      <c r="S192" s="184">
        <v>0</v>
      </c>
      <c r="T192" s="185">
        <f t="shared" si="13"/>
        <v>0</v>
      </c>
      <c r="AR192" s="24" t="s">
        <v>151</v>
      </c>
      <c r="AT192" s="24" t="s">
        <v>304</v>
      </c>
      <c r="AU192" s="24" t="s">
        <v>79</v>
      </c>
      <c r="AY192" s="24" t="s">
        <v>125</v>
      </c>
      <c r="BE192" s="186">
        <f t="shared" si="14"/>
        <v>0</v>
      </c>
      <c r="BF192" s="186">
        <f t="shared" si="15"/>
        <v>0</v>
      </c>
      <c r="BG192" s="186">
        <f t="shared" si="16"/>
        <v>0</v>
      </c>
      <c r="BH192" s="186">
        <f t="shared" si="17"/>
        <v>0</v>
      </c>
      <c r="BI192" s="186">
        <f t="shared" si="18"/>
        <v>0</v>
      </c>
      <c r="BJ192" s="24" t="s">
        <v>77</v>
      </c>
      <c r="BK192" s="186">
        <f t="shared" si="19"/>
        <v>0</v>
      </c>
      <c r="BL192" s="24" t="s">
        <v>131</v>
      </c>
      <c r="BM192" s="24" t="s">
        <v>433</v>
      </c>
    </row>
    <row r="193" spans="2:65" s="1" customFormat="1" ht="22.5" customHeight="1">
      <c r="B193" s="174"/>
      <c r="C193" s="222" t="s">
        <v>294</v>
      </c>
      <c r="D193" s="222" t="s">
        <v>304</v>
      </c>
      <c r="E193" s="223" t="s">
        <v>787</v>
      </c>
      <c r="F193" s="224" t="s">
        <v>788</v>
      </c>
      <c r="G193" s="225" t="s">
        <v>130</v>
      </c>
      <c r="H193" s="226">
        <v>3</v>
      </c>
      <c r="I193" s="227"/>
      <c r="J193" s="228">
        <f t="shared" si="10"/>
        <v>0</v>
      </c>
      <c r="K193" s="224" t="s">
        <v>5</v>
      </c>
      <c r="L193" s="229"/>
      <c r="M193" s="230" t="s">
        <v>5</v>
      </c>
      <c r="N193" s="231" t="s">
        <v>40</v>
      </c>
      <c r="O193" s="42"/>
      <c r="P193" s="184">
        <f t="shared" si="11"/>
        <v>0</v>
      </c>
      <c r="Q193" s="184">
        <v>0</v>
      </c>
      <c r="R193" s="184">
        <f t="shared" si="12"/>
        <v>0</v>
      </c>
      <c r="S193" s="184">
        <v>0</v>
      </c>
      <c r="T193" s="185">
        <f t="shared" si="13"/>
        <v>0</v>
      </c>
      <c r="AR193" s="24" t="s">
        <v>151</v>
      </c>
      <c r="AT193" s="24" t="s">
        <v>304</v>
      </c>
      <c r="AU193" s="24" t="s">
        <v>79</v>
      </c>
      <c r="AY193" s="24" t="s">
        <v>125</v>
      </c>
      <c r="BE193" s="186">
        <f t="shared" si="14"/>
        <v>0</v>
      </c>
      <c r="BF193" s="186">
        <f t="shared" si="15"/>
        <v>0</v>
      </c>
      <c r="BG193" s="186">
        <f t="shared" si="16"/>
        <v>0</v>
      </c>
      <c r="BH193" s="186">
        <f t="shared" si="17"/>
        <v>0</v>
      </c>
      <c r="BI193" s="186">
        <f t="shared" si="18"/>
        <v>0</v>
      </c>
      <c r="BJ193" s="24" t="s">
        <v>77</v>
      </c>
      <c r="BK193" s="186">
        <f t="shared" si="19"/>
        <v>0</v>
      </c>
      <c r="BL193" s="24" t="s">
        <v>131</v>
      </c>
      <c r="BM193" s="24" t="s">
        <v>437</v>
      </c>
    </row>
    <row r="194" spans="2:65" s="1" customFormat="1" ht="22.5" customHeight="1">
      <c r="B194" s="174"/>
      <c r="C194" s="222" t="s">
        <v>427</v>
      </c>
      <c r="D194" s="222" t="s">
        <v>304</v>
      </c>
      <c r="E194" s="223" t="s">
        <v>789</v>
      </c>
      <c r="F194" s="224" t="s">
        <v>790</v>
      </c>
      <c r="G194" s="225" t="s">
        <v>130</v>
      </c>
      <c r="H194" s="226">
        <v>3</v>
      </c>
      <c r="I194" s="227"/>
      <c r="J194" s="228">
        <f t="shared" si="10"/>
        <v>0</v>
      </c>
      <c r="K194" s="224" t="s">
        <v>5</v>
      </c>
      <c r="L194" s="229"/>
      <c r="M194" s="230" t="s">
        <v>5</v>
      </c>
      <c r="N194" s="231" t="s">
        <v>40</v>
      </c>
      <c r="O194" s="42"/>
      <c r="P194" s="184">
        <f t="shared" si="11"/>
        <v>0</v>
      </c>
      <c r="Q194" s="184">
        <v>0</v>
      </c>
      <c r="R194" s="184">
        <f t="shared" si="12"/>
        <v>0</v>
      </c>
      <c r="S194" s="184">
        <v>0</v>
      </c>
      <c r="T194" s="185">
        <f t="shared" si="13"/>
        <v>0</v>
      </c>
      <c r="AR194" s="24" t="s">
        <v>151</v>
      </c>
      <c r="AT194" s="24" t="s">
        <v>304</v>
      </c>
      <c r="AU194" s="24" t="s">
        <v>79</v>
      </c>
      <c r="AY194" s="24" t="s">
        <v>125</v>
      </c>
      <c r="BE194" s="186">
        <f t="shared" si="14"/>
        <v>0</v>
      </c>
      <c r="BF194" s="186">
        <f t="shared" si="15"/>
        <v>0</v>
      </c>
      <c r="BG194" s="186">
        <f t="shared" si="16"/>
        <v>0</v>
      </c>
      <c r="BH194" s="186">
        <f t="shared" si="17"/>
        <v>0</v>
      </c>
      <c r="BI194" s="186">
        <f t="shared" si="18"/>
        <v>0</v>
      </c>
      <c r="BJ194" s="24" t="s">
        <v>77</v>
      </c>
      <c r="BK194" s="186">
        <f t="shared" si="19"/>
        <v>0</v>
      </c>
      <c r="BL194" s="24" t="s">
        <v>131</v>
      </c>
      <c r="BM194" s="24" t="s">
        <v>441</v>
      </c>
    </row>
    <row r="195" spans="2:65" s="1" customFormat="1" ht="22.5" customHeight="1">
      <c r="B195" s="174"/>
      <c r="C195" s="222" t="s">
        <v>299</v>
      </c>
      <c r="D195" s="222" t="s">
        <v>304</v>
      </c>
      <c r="E195" s="223" t="s">
        <v>791</v>
      </c>
      <c r="F195" s="224" t="s">
        <v>792</v>
      </c>
      <c r="G195" s="225" t="s">
        <v>130</v>
      </c>
      <c r="H195" s="226">
        <v>16</v>
      </c>
      <c r="I195" s="227"/>
      <c r="J195" s="228">
        <f t="shared" si="10"/>
        <v>0</v>
      </c>
      <c r="K195" s="224" t="s">
        <v>5</v>
      </c>
      <c r="L195" s="229"/>
      <c r="M195" s="230" t="s">
        <v>5</v>
      </c>
      <c r="N195" s="231" t="s">
        <v>40</v>
      </c>
      <c r="O195" s="42"/>
      <c r="P195" s="184">
        <f t="shared" si="11"/>
        <v>0</v>
      </c>
      <c r="Q195" s="184">
        <v>0</v>
      </c>
      <c r="R195" s="184">
        <f t="shared" si="12"/>
        <v>0</v>
      </c>
      <c r="S195" s="184">
        <v>0</v>
      </c>
      <c r="T195" s="185">
        <f t="shared" si="13"/>
        <v>0</v>
      </c>
      <c r="AR195" s="24" t="s">
        <v>151</v>
      </c>
      <c r="AT195" s="24" t="s">
        <v>304</v>
      </c>
      <c r="AU195" s="24" t="s">
        <v>79</v>
      </c>
      <c r="AY195" s="24" t="s">
        <v>125</v>
      </c>
      <c r="BE195" s="186">
        <f t="shared" si="14"/>
        <v>0</v>
      </c>
      <c r="BF195" s="186">
        <f t="shared" si="15"/>
        <v>0</v>
      </c>
      <c r="BG195" s="186">
        <f t="shared" si="16"/>
        <v>0</v>
      </c>
      <c r="BH195" s="186">
        <f t="shared" si="17"/>
        <v>0</v>
      </c>
      <c r="BI195" s="186">
        <f t="shared" si="18"/>
        <v>0</v>
      </c>
      <c r="BJ195" s="24" t="s">
        <v>77</v>
      </c>
      <c r="BK195" s="186">
        <f t="shared" si="19"/>
        <v>0</v>
      </c>
      <c r="BL195" s="24" t="s">
        <v>131</v>
      </c>
      <c r="BM195" s="24" t="s">
        <v>445</v>
      </c>
    </row>
    <row r="196" spans="2:65" s="1" customFormat="1" ht="22.5" customHeight="1">
      <c r="B196" s="174"/>
      <c r="C196" s="222" t="s">
        <v>434</v>
      </c>
      <c r="D196" s="222" t="s">
        <v>304</v>
      </c>
      <c r="E196" s="223" t="s">
        <v>793</v>
      </c>
      <c r="F196" s="224" t="s">
        <v>794</v>
      </c>
      <c r="G196" s="225" t="s">
        <v>130</v>
      </c>
      <c r="H196" s="226">
        <v>51</v>
      </c>
      <c r="I196" s="227"/>
      <c r="J196" s="228">
        <f t="shared" si="10"/>
        <v>0</v>
      </c>
      <c r="K196" s="224" t="s">
        <v>5</v>
      </c>
      <c r="L196" s="229"/>
      <c r="M196" s="230" t="s">
        <v>5</v>
      </c>
      <c r="N196" s="231" t="s">
        <v>40</v>
      </c>
      <c r="O196" s="42"/>
      <c r="P196" s="184">
        <f t="shared" si="11"/>
        <v>0</v>
      </c>
      <c r="Q196" s="184">
        <v>0</v>
      </c>
      <c r="R196" s="184">
        <f t="shared" si="12"/>
        <v>0</v>
      </c>
      <c r="S196" s="184">
        <v>0</v>
      </c>
      <c r="T196" s="185">
        <f t="shared" si="13"/>
        <v>0</v>
      </c>
      <c r="AR196" s="24" t="s">
        <v>151</v>
      </c>
      <c r="AT196" s="24" t="s">
        <v>304</v>
      </c>
      <c r="AU196" s="24" t="s">
        <v>79</v>
      </c>
      <c r="AY196" s="24" t="s">
        <v>125</v>
      </c>
      <c r="BE196" s="186">
        <f t="shared" si="14"/>
        <v>0</v>
      </c>
      <c r="BF196" s="186">
        <f t="shared" si="15"/>
        <v>0</v>
      </c>
      <c r="BG196" s="186">
        <f t="shared" si="16"/>
        <v>0</v>
      </c>
      <c r="BH196" s="186">
        <f t="shared" si="17"/>
        <v>0</v>
      </c>
      <c r="BI196" s="186">
        <f t="shared" si="18"/>
        <v>0</v>
      </c>
      <c r="BJ196" s="24" t="s">
        <v>77</v>
      </c>
      <c r="BK196" s="186">
        <f t="shared" si="19"/>
        <v>0</v>
      </c>
      <c r="BL196" s="24" t="s">
        <v>131</v>
      </c>
      <c r="BM196" s="24" t="s">
        <v>448</v>
      </c>
    </row>
    <row r="197" spans="2:65" s="1" customFormat="1" ht="22.5" customHeight="1">
      <c r="B197" s="174"/>
      <c r="C197" s="175" t="s">
        <v>307</v>
      </c>
      <c r="D197" s="175" t="s">
        <v>127</v>
      </c>
      <c r="E197" s="176" t="s">
        <v>795</v>
      </c>
      <c r="F197" s="177" t="s">
        <v>796</v>
      </c>
      <c r="G197" s="178" t="s">
        <v>130</v>
      </c>
      <c r="H197" s="179">
        <v>19</v>
      </c>
      <c r="I197" s="180"/>
      <c r="J197" s="181">
        <f t="shared" si="10"/>
        <v>0</v>
      </c>
      <c r="K197" s="177" t="s">
        <v>141</v>
      </c>
      <c r="L197" s="41"/>
      <c r="M197" s="182" t="s">
        <v>5</v>
      </c>
      <c r="N197" s="183" t="s">
        <v>40</v>
      </c>
      <c r="O197" s="42"/>
      <c r="P197" s="184">
        <f t="shared" si="11"/>
        <v>0</v>
      </c>
      <c r="Q197" s="184">
        <v>7.0200000000000002E-3</v>
      </c>
      <c r="R197" s="184">
        <f t="shared" si="12"/>
        <v>0.13338</v>
      </c>
      <c r="S197" s="184">
        <v>0</v>
      </c>
      <c r="T197" s="185">
        <f t="shared" si="13"/>
        <v>0</v>
      </c>
      <c r="AR197" s="24" t="s">
        <v>131</v>
      </c>
      <c r="AT197" s="24" t="s">
        <v>127</v>
      </c>
      <c r="AU197" s="24" t="s">
        <v>79</v>
      </c>
      <c r="AY197" s="24" t="s">
        <v>125</v>
      </c>
      <c r="BE197" s="186">
        <f t="shared" si="14"/>
        <v>0</v>
      </c>
      <c r="BF197" s="186">
        <f t="shared" si="15"/>
        <v>0</v>
      </c>
      <c r="BG197" s="186">
        <f t="shared" si="16"/>
        <v>0</v>
      </c>
      <c r="BH197" s="186">
        <f t="shared" si="17"/>
        <v>0</v>
      </c>
      <c r="BI197" s="186">
        <f t="shared" si="18"/>
        <v>0</v>
      </c>
      <c r="BJ197" s="24" t="s">
        <v>77</v>
      </c>
      <c r="BK197" s="186">
        <f t="shared" si="19"/>
        <v>0</v>
      </c>
      <c r="BL197" s="24" t="s">
        <v>131</v>
      </c>
      <c r="BM197" s="24" t="s">
        <v>453</v>
      </c>
    </row>
    <row r="198" spans="2:65" s="12" customFormat="1">
      <c r="B198" s="196"/>
      <c r="D198" s="188" t="s">
        <v>132</v>
      </c>
      <c r="E198" s="197" t="s">
        <v>5</v>
      </c>
      <c r="F198" s="198" t="s">
        <v>797</v>
      </c>
      <c r="H198" s="199">
        <v>19</v>
      </c>
      <c r="I198" s="200"/>
      <c r="L198" s="196"/>
      <c r="M198" s="201"/>
      <c r="N198" s="202"/>
      <c r="O198" s="202"/>
      <c r="P198" s="202"/>
      <c r="Q198" s="202"/>
      <c r="R198" s="202"/>
      <c r="S198" s="202"/>
      <c r="T198" s="203"/>
      <c r="AT198" s="197" t="s">
        <v>132</v>
      </c>
      <c r="AU198" s="197" t="s">
        <v>79</v>
      </c>
      <c r="AV198" s="12" t="s">
        <v>79</v>
      </c>
      <c r="AW198" s="12" t="s">
        <v>33</v>
      </c>
      <c r="AX198" s="12" t="s">
        <v>69</v>
      </c>
      <c r="AY198" s="197" t="s">
        <v>125</v>
      </c>
    </row>
    <row r="199" spans="2:65" s="13" customFormat="1">
      <c r="B199" s="204"/>
      <c r="D199" s="205" t="s">
        <v>132</v>
      </c>
      <c r="E199" s="206" t="s">
        <v>5</v>
      </c>
      <c r="F199" s="207" t="s">
        <v>137</v>
      </c>
      <c r="H199" s="208">
        <v>19</v>
      </c>
      <c r="I199" s="209"/>
      <c r="L199" s="204"/>
      <c r="M199" s="210"/>
      <c r="N199" s="211"/>
      <c r="O199" s="211"/>
      <c r="P199" s="211"/>
      <c r="Q199" s="211"/>
      <c r="R199" s="211"/>
      <c r="S199" s="211"/>
      <c r="T199" s="212"/>
      <c r="AT199" s="213" t="s">
        <v>132</v>
      </c>
      <c r="AU199" s="213" t="s">
        <v>79</v>
      </c>
      <c r="AV199" s="13" t="s">
        <v>131</v>
      </c>
      <c r="AW199" s="13" t="s">
        <v>33</v>
      </c>
      <c r="AX199" s="13" t="s">
        <v>77</v>
      </c>
      <c r="AY199" s="213" t="s">
        <v>125</v>
      </c>
    </row>
    <row r="200" spans="2:65" s="1" customFormat="1" ht="31.5" customHeight="1">
      <c r="B200" s="174"/>
      <c r="C200" s="222" t="s">
        <v>442</v>
      </c>
      <c r="D200" s="222" t="s">
        <v>304</v>
      </c>
      <c r="E200" s="223" t="s">
        <v>798</v>
      </c>
      <c r="F200" s="224" t="s">
        <v>799</v>
      </c>
      <c r="G200" s="225" t="s">
        <v>130</v>
      </c>
      <c r="H200" s="226">
        <v>16</v>
      </c>
      <c r="I200" s="227"/>
      <c r="J200" s="228">
        <f>ROUND(I200*H200,2)</f>
        <v>0</v>
      </c>
      <c r="K200" s="224" t="s">
        <v>5</v>
      </c>
      <c r="L200" s="229"/>
      <c r="M200" s="230" t="s">
        <v>5</v>
      </c>
      <c r="N200" s="231" t="s">
        <v>40</v>
      </c>
      <c r="O200" s="42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AR200" s="24" t="s">
        <v>151</v>
      </c>
      <c r="AT200" s="24" t="s">
        <v>304</v>
      </c>
      <c r="AU200" s="24" t="s">
        <v>79</v>
      </c>
      <c r="AY200" s="24" t="s">
        <v>125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24" t="s">
        <v>77</v>
      </c>
      <c r="BK200" s="186">
        <f>ROUND(I200*H200,2)</f>
        <v>0</v>
      </c>
      <c r="BL200" s="24" t="s">
        <v>131</v>
      </c>
      <c r="BM200" s="24" t="s">
        <v>456</v>
      </c>
    </row>
    <row r="201" spans="2:65" s="1" customFormat="1" ht="31.5" customHeight="1">
      <c r="B201" s="174"/>
      <c r="C201" s="222" t="s">
        <v>311</v>
      </c>
      <c r="D201" s="222" t="s">
        <v>304</v>
      </c>
      <c r="E201" s="223" t="s">
        <v>800</v>
      </c>
      <c r="F201" s="224" t="s">
        <v>801</v>
      </c>
      <c r="G201" s="225" t="s">
        <v>130</v>
      </c>
      <c r="H201" s="226">
        <v>3</v>
      </c>
      <c r="I201" s="227"/>
      <c r="J201" s="228">
        <f>ROUND(I201*H201,2)</f>
        <v>0</v>
      </c>
      <c r="K201" s="224" t="s">
        <v>5</v>
      </c>
      <c r="L201" s="229"/>
      <c r="M201" s="230" t="s">
        <v>5</v>
      </c>
      <c r="N201" s="231" t="s">
        <v>40</v>
      </c>
      <c r="O201" s="42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AR201" s="24" t="s">
        <v>151</v>
      </c>
      <c r="AT201" s="24" t="s">
        <v>304</v>
      </c>
      <c r="AU201" s="24" t="s">
        <v>79</v>
      </c>
      <c r="AY201" s="24" t="s">
        <v>125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24" t="s">
        <v>77</v>
      </c>
      <c r="BK201" s="186">
        <f>ROUND(I201*H201,2)</f>
        <v>0</v>
      </c>
      <c r="BL201" s="24" t="s">
        <v>131</v>
      </c>
      <c r="BM201" s="24" t="s">
        <v>460</v>
      </c>
    </row>
    <row r="202" spans="2:65" s="1" customFormat="1" ht="22.5" customHeight="1">
      <c r="B202" s="174"/>
      <c r="C202" s="175" t="s">
        <v>450</v>
      </c>
      <c r="D202" s="175" t="s">
        <v>127</v>
      </c>
      <c r="E202" s="176" t="s">
        <v>802</v>
      </c>
      <c r="F202" s="177" t="s">
        <v>803</v>
      </c>
      <c r="G202" s="178" t="s">
        <v>199</v>
      </c>
      <c r="H202" s="179">
        <v>24.9</v>
      </c>
      <c r="I202" s="180"/>
      <c r="J202" s="181">
        <f>ROUND(I202*H202,2)</f>
        <v>0</v>
      </c>
      <c r="K202" s="177" t="s">
        <v>141</v>
      </c>
      <c r="L202" s="41"/>
      <c r="M202" s="182" t="s">
        <v>5</v>
      </c>
      <c r="N202" s="183" t="s">
        <v>40</v>
      </c>
      <c r="O202" s="42"/>
      <c r="P202" s="184">
        <f>O202*H202</f>
        <v>0</v>
      </c>
      <c r="Q202" s="184">
        <v>2.2563399999999998</v>
      </c>
      <c r="R202" s="184">
        <f>Q202*H202</f>
        <v>56.18286599999999</v>
      </c>
      <c r="S202" s="184">
        <v>0</v>
      </c>
      <c r="T202" s="185">
        <f>S202*H202</f>
        <v>0</v>
      </c>
      <c r="AR202" s="24" t="s">
        <v>131</v>
      </c>
      <c r="AT202" s="24" t="s">
        <v>127</v>
      </c>
      <c r="AU202" s="24" t="s">
        <v>79</v>
      </c>
      <c r="AY202" s="24" t="s">
        <v>125</v>
      </c>
      <c r="BE202" s="186">
        <f>IF(N202="základní",J202,0)</f>
        <v>0</v>
      </c>
      <c r="BF202" s="186">
        <f>IF(N202="snížená",J202,0)</f>
        <v>0</v>
      </c>
      <c r="BG202" s="186">
        <f>IF(N202="zákl. přenesená",J202,0)</f>
        <v>0</v>
      </c>
      <c r="BH202" s="186">
        <f>IF(N202="sníž. přenesená",J202,0)</f>
        <v>0</v>
      </c>
      <c r="BI202" s="186">
        <f>IF(N202="nulová",J202,0)</f>
        <v>0</v>
      </c>
      <c r="BJ202" s="24" t="s">
        <v>77</v>
      </c>
      <c r="BK202" s="186">
        <f>ROUND(I202*H202,2)</f>
        <v>0</v>
      </c>
      <c r="BL202" s="24" t="s">
        <v>131</v>
      </c>
      <c r="BM202" s="24" t="s">
        <v>464</v>
      </c>
    </row>
    <row r="203" spans="2:65" s="10" customFormat="1" ht="29.85" customHeight="1">
      <c r="B203" s="160"/>
      <c r="D203" s="171" t="s">
        <v>68</v>
      </c>
      <c r="E203" s="172" t="s">
        <v>136</v>
      </c>
      <c r="F203" s="172" t="s">
        <v>449</v>
      </c>
      <c r="I203" s="163"/>
      <c r="J203" s="173">
        <f>BK203</f>
        <v>0</v>
      </c>
      <c r="L203" s="160"/>
      <c r="M203" s="165"/>
      <c r="N203" s="166"/>
      <c r="O203" s="166"/>
      <c r="P203" s="167">
        <f>SUM(P204:P206)</f>
        <v>0</v>
      </c>
      <c r="Q203" s="166"/>
      <c r="R203" s="167">
        <f>SUM(R204:R206)</f>
        <v>0</v>
      </c>
      <c r="S203" s="166"/>
      <c r="T203" s="168">
        <f>SUM(T204:T206)</f>
        <v>0</v>
      </c>
      <c r="AR203" s="161" t="s">
        <v>77</v>
      </c>
      <c r="AT203" s="169" t="s">
        <v>68</v>
      </c>
      <c r="AU203" s="169" t="s">
        <v>77</v>
      </c>
      <c r="AY203" s="161" t="s">
        <v>125</v>
      </c>
      <c r="BK203" s="170">
        <f>SUM(BK204:BK206)</f>
        <v>0</v>
      </c>
    </row>
    <row r="204" spans="2:65" s="1" customFormat="1" ht="22.5" customHeight="1">
      <c r="B204" s="174"/>
      <c r="C204" s="175" t="s">
        <v>316</v>
      </c>
      <c r="D204" s="175" t="s">
        <v>127</v>
      </c>
      <c r="E204" s="176" t="s">
        <v>804</v>
      </c>
      <c r="F204" s="177" t="s">
        <v>805</v>
      </c>
      <c r="G204" s="178" t="s">
        <v>130</v>
      </c>
      <c r="H204" s="179">
        <v>1</v>
      </c>
      <c r="I204" s="180"/>
      <c r="J204" s="181">
        <f>ROUND(I204*H204,2)</f>
        <v>0</v>
      </c>
      <c r="K204" s="177" t="s">
        <v>5</v>
      </c>
      <c r="L204" s="41"/>
      <c r="M204" s="182" t="s">
        <v>5</v>
      </c>
      <c r="N204" s="183" t="s">
        <v>40</v>
      </c>
      <c r="O204" s="42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AR204" s="24" t="s">
        <v>131</v>
      </c>
      <c r="AT204" s="24" t="s">
        <v>127</v>
      </c>
      <c r="AU204" s="24" t="s">
        <v>79</v>
      </c>
      <c r="AY204" s="24" t="s">
        <v>125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24" t="s">
        <v>77</v>
      </c>
      <c r="BK204" s="186">
        <f>ROUND(I204*H204,2)</f>
        <v>0</v>
      </c>
      <c r="BL204" s="24" t="s">
        <v>131</v>
      </c>
      <c r="BM204" s="24" t="s">
        <v>469</v>
      </c>
    </row>
    <row r="205" spans="2:65" s="12" customFormat="1">
      <c r="B205" s="196"/>
      <c r="D205" s="188" t="s">
        <v>132</v>
      </c>
      <c r="E205" s="197" t="s">
        <v>5</v>
      </c>
      <c r="F205" s="198" t="s">
        <v>77</v>
      </c>
      <c r="H205" s="199">
        <v>1</v>
      </c>
      <c r="I205" s="200"/>
      <c r="L205" s="196"/>
      <c r="M205" s="201"/>
      <c r="N205" s="202"/>
      <c r="O205" s="202"/>
      <c r="P205" s="202"/>
      <c r="Q205" s="202"/>
      <c r="R205" s="202"/>
      <c r="S205" s="202"/>
      <c r="T205" s="203"/>
      <c r="AT205" s="197" t="s">
        <v>132</v>
      </c>
      <c r="AU205" s="197" t="s">
        <v>79</v>
      </c>
      <c r="AV205" s="12" t="s">
        <v>79</v>
      </c>
      <c r="AW205" s="12" t="s">
        <v>33</v>
      </c>
      <c r="AX205" s="12" t="s">
        <v>69</v>
      </c>
      <c r="AY205" s="197" t="s">
        <v>125</v>
      </c>
    </row>
    <row r="206" spans="2:65" s="13" customFormat="1">
      <c r="B206" s="204"/>
      <c r="D206" s="188" t="s">
        <v>132</v>
      </c>
      <c r="E206" s="232" t="s">
        <v>5</v>
      </c>
      <c r="F206" s="233" t="s">
        <v>137</v>
      </c>
      <c r="H206" s="234">
        <v>1</v>
      </c>
      <c r="I206" s="209"/>
      <c r="L206" s="204"/>
      <c r="M206" s="210"/>
      <c r="N206" s="211"/>
      <c r="O206" s="211"/>
      <c r="P206" s="211"/>
      <c r="Q206" s="211"/>
      <c r="R206" s="211"/>
      <c r="S206" s="211"/>
      <c r="T206" s="212"/>
      <c r="AT206" s="213" t="s">
        <v>132</v>
      </c>
      <c r="AU206" s="213" t="s">
        <v>79</v>
      </c>
      <c r="AV206" s="13" t="s">
        <v>131</v>
      </c>
      <c r="AW206" s="13" t="s">
        <v>33</v>
      </c>
      <c r="AX206" s="13" t="s">
        <v>77</v>
      </c>
      <c r="AY206" s="213" t="s">
        <v>125</v>
      </c>
    </row>
    <row r="207" spans="2:65" s="10" customFormat="1" ht="29.85" customHeight="1">
      <c r="B207" s="160"/>
      <c r="D207" s="171" t="s">
        <v>68</v>
      </c>
      <c r="E207" s="172" t="s">
        <v>618</v>
      </c>
      <c r="F207" s="172" t="s">
        <v>619</v>
      </c>
      <c r="I207" s="163"/>
      <c r="J207" s="173">
        <f>BK207</f>
        <v>0</v>
      </c>
      <c r="L207" s="160"/>
      <c r="M207" s="165"/>
      <c r="N207" s="166"/>
      <c r="O207" s="166"/>
      <c r="P207" s="167">
        <f>P208</f>
        <v>0</v>
      </c>
      <c r="Q207" s="166"/>
      <c r="R207" s="167">
        <f>R208</f>
        <v>0</v>
      </c>
      <c r="S207" s="166"/>
      <c r="T207" s="168">
        <f>T208</f>
        <v>0</v>
      </c>
      <c r="AR207" s="161" t="s">
        <v>77</v>
      </c>
      <c r="AT207" s="169" t="s">
        <v>68</v>
      </c>
      <c r="AU207" s="169" t="s">
        <v>77</v>
      </c>
      <c r="AY207" s="161" t="s">
        <v>125</v>
      </c>
      <c r="BK207" s="170">
        <f>BK208</f>
        <v>0</v>
      </c>
    </row>
    <row r="208" spans="2:65" s="1" customFormat="1" ht="22.5" customHeight="1">
      <c r="B208" s="174"/>
      <c r="C208" s="175" t="s">
        <v>320</v>
      </c>
      <c r="D208" s="175" t="s">
        <v>127</v>
      </c>
      <c r="E208" s="176" t="s">
        <v>806</v>
      </c>
      <c r="F208" s="177" t="s">
        <v>807</v>
      </c>
      <c r="G208" s="178" t="s">
        <v>293</v>
      </c>
      <c r="H208" s="179">
        <v>3618.3649999999998</v>
      </c>
      <c r="I208" s="180"/>
      <c r="J208" s="181">
        <f>ROUND(I208*H208,2)</f>
        <v>0</v>
      </c>
      <c r="K208" s="177" t="s">
        <v>141</v>
      </c>
      <c r="L208" s="41"/>
      <c r="M208" s="182" t="s">
        <v>5</v>
      </c>
      <c r="N208" s="238" t="s">
        <v>40</v>
      </c>
      <c r="O208" s="239"/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AR208" s="24" t="s">
        <v>131</v>
      </c>
      <c r="AT208" s="24" t="s">
        <v>127</v>
      </c>
      <c r="AU208" s="24" t="s">
        <v>79</v>
      </c>
      <c r="AY208" s="24" t="s">
        <v>125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24" t="s">
        <v>77</v>
      </c>
      <c r="BK208" s="186">
        <f>ROUND(I208*H208,2)</f>
        <v>0</v>
      </c>
      <c r="BL208" s="24" t="s">
        <v>131</v>
      </c>
      <c r="BM208" s="24" t="s">
        <v>808</v>
      </c>
    </row>
    <row r="209" spans="2:12" s="1" customFormat="1" ht="6.95" customHeight="1">
      <c r="B209" s="56"/>
      <c r="C209" s="57"/>
      <c r="D209" s="57"/>
      <c r="E209" s="57"/>
      <c r="F209" s="57"/>
      <c r="G209" s="57"/>
      <c r="H209" s="57"/>
      <c r="I209" s="127"/>
      <c r="J209" s="57"/>
      <c r="K209" s="57"/>
      <c r="L209" s="41"/>
    </row>
  </sheetData>
  <autoFilter ref="C82:K20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0"/>
      <c r="C1" s="100"/>
      <c r="D1" s="101" t="s">
        <v>1</v>
      </c>
      <c r="E1" s="100"/>
      <c r="F1" s="102" t="s">
        <v>86</v>
      </c>
      <c r="G1" s="362" t="s">
        <v>87</v>
      </c>
      <c r="H1" s="362"/>
      <c r="I1" s="103"/>
      <c r="J1" s="102" t="s">
        <v>88</v>
      </c>
      <c r="K1" s="101" t="s">
        <v>89</v>
      </c>
      <c r="L1" s="102" t="s">
        <v>90</v>
      </c>
      <c r="M1" s="102"/>
      <c r="N1" s="102"/>
      <c r="O1" s="102"/>
      <c r="P1" s="102"/>
      <c r="Q1" s="102"/>
      <c r="R1" s="102"/>
      <c r="S1" s="102"/>
      <c r="T1" s="10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22" t="s">
        <v>8</v>
      </c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24" t="s">
        <v>85</v>
      </c>
    </row>
    <row r="3" spans="1:70" ht="6.95" customHeight="1">
      <c r="B3" s="25"/>
      <c r="C3" s="26"/>
      <c r="D3" s="26"/>
      <c r="E3" s="26"/>
      <c r="F3" s="26"/>
      <c r="G3" s="26"/>
      <c r="H3" s="26"/>
      <c r="I3" s="104"/>
      <c r="J3" s="26"/>
      <c r="K3" s="27"/>
      <c r="AT3" s="24" t="s">
        <v>79</v>
      </c>
    </row>
    <row r="4" spans="1:70" ht="36.950000000000003" customHeight="1">
      <c r="B4" s="28"/>
      <c r="C4" s="29"/>
      <c r="D4" s="30" t="s">
        <v>91</v>
      </c>
      <c r="E4" s="29"/>
      <c r="F4" s="29"/>
      <c r="G4" s="29"/>
      <c r="H4" s="29"/>
      <c r="I4" s="105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5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05"/>
      <c r="J6" s="29"/>
      <c r="K6" s="31"/>
    </row>
    <row r="7" spans="1:70" ht="22.5" customHeight="1">
      <c r="B7" s="28"/>
      <c r="C7" s="29"/>
      <c r="D7" s="29"/>
      <c r="E7" s="363" t="str">
        <f>'Rekapitulace stavby'!K6</f>
        <v>Staré Bohnice - Praha 8, Akce č. 999 229, 3. etapa_roz</v>
      </c>
      <c r="F7" s="364"/>
      <c r="G7" s="364"/>
      <c r="H7" s="364"/>
      <c r="I7" s="105"/>
      <c r="J7" s="29"/>
      <c r="K7" s="31"/>
    </row>
    <row r="8" spans="1:70" s="1" customFormat="1" ht="15">
      <c r="B8" s="41"/>
      <c r="C8" s="42"/>
      <c r="D8" s="37" t="s">
        <v>92</v>
      </c>
      <c r="E8" s="42"/>
      <c r="F8" s="42"/>
      <c r="G8" s="42"/>
      <c r="H8" s="42"/>
      <c r="I8" s="106"/>
      <c r="J8" s="42"/>
      <c r="K8" s="45"/>
    </row>
    <row r="9" spans="1:70" s="1" customFormat="1" ht="36.950000000000003" customHeight="1">
      <c r="B9" s="41"/>
      <c r="C9" s="42"/>
      <c r="D9" s="42"/>
      <c r="E9" s="365" t="s">
        <v>809</v>
      </c>
      <c r="F9" s="366"/>
      <c r="G9" s="366"/>
      <c r="H9" s="366"/>
      <c r="I9" s="106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06"/>
      <c r="J10" s="42"/>
      <c r="K10" s="45"/>
    </row>
    <row r="11" spans="1:70" s="1" customFormat="1" ht="14.45" customHeight="1">
      <c r="B11" s="41"/>
      <c r="C11" s="42"/>
      <c r="D11" s="37" t="s">
        <v>21</v>
      </c>
      <c r="E11" s="42"/>
      <c r="F11" s="35" t="s">
        <v>5</v>
      </c>
      <c r="G11" s="42"/>
      <c r="H11" s="42"/>
      <c r="I11" s="107" t="s">
        <v>22</v>
      </c>
      <c r="J11" s="35" t="s">
        <v>5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07" t="s">
        <v>25</v>
      </c>
      <c r="J12" s="108" t="str">
        <f>'Rekapitulace stavby'!AN8</f>
        <v>6.4.2017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06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07" t="s">
        <v>28</v>
      </c>
      <c r="J14" s="35" t="str">
        <f>IF('Rekapitulace stavby'!AN10="","",'Rekapitulace stavby'!AN10)</f>
        <v/>
      </c>
      <c r="K14" s="45"/>
    </row>
    <row r="15" spans="1:70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07" t="s">
        <v>29</v>
      </c>
      <c r="J15" s="35" t="str">
        <f>IF('Rekapitulace stavby'!AN11="","",'Rekapitulace stavby'!AN11)</f>
        <v/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06"/>
      <c r="J16" s="42"/>
      <c r="K16" s="45"/>
    </row>
    <row r="17" spans="2:11" s="1" customFormat="1" ht="14.45" customHeight="1">
      <c r="B17" s="41"/>
      <c r="C17" s="42"/>
      <c r="D17" s="37" t="s">
        <v>30</v>
      </c>
      <c r="E17" s="42"/>
      <c r="F17" s="42"/>
      <c r="G17" s="42"/>
      <c r="H17" s="42"/>
      <c r="I17" s="107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07" t="s">
        <v>29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06"/>
      <c r="J19" s="42"/>
      <c r="K19" s="45"/>
    </row>
    <row r="20" spans="2:11" s="1" customFormat="1" ht="14.45" customHeight="1">
      <c r="B20" s="41"/>
      <c r="C20" s="42"/>
      <c r="D20" s="37" t="s">
        <v>32</v>
      </c>
      <c r="E20" s="42"/>
      <c r="F20" s="42"/>
      <c r="G20" s="42"/>
      <c r="H20" s="42"/>
      <c r="I20" s="107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07" t="s">
        <v>29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06"/>
      <c r="J22" s="42"/>
      <c r="K22" s="45"/>
    </row>
    <row r="23" spans="2:11" s="1" customFormat="1" ht="14.45" customHeight="1">
      <c r="B23" s="41"/>
      <c r="C23" s="42"/>
      <c r="D23" s="37" t="s">
        <v>34</v>
      </c>
      <c r="E23" s="42"/>
      <c r="F23" s="42"/>
      <c r="G23" s="42"/>
      <c r="H23" s="42"/>
      <c r="I23" s="106"/>
      <c r="J23" s="42"/>
      <c r="K23" s="45"/>
    </row>
    <row r="24" spans="2:11" s="6" customFormat="1" ht="22.5" customHeight="1">
      <c r="B24" s="109"/>
      <c r="C24" s="110"/>
      <c r="D24" s="110"/>
      <c r="E24" s="355" t="s">
        <v>5</v>
      </c>
      <c r="F24" s="355"/>
      <c r="G24" s="355"/>
      <c r="H24" s="355"/>
      <c r="I24" s="111"/>
      <c r="J24" s="110"/>
      <c r="K24" s="11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06"/>
      <c r="J25" s="42"/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13"/>
      <c r="J26" s="68"/>
      <c r="K26" s="114"/>
    </row>
    <row r="27" spans="2:11" s="1" customFormat="1" ht="25.35" customHeight="1">
      <c r="B27" s="41"/>
      <c r="C27" s="42"/>
      <c r="D27" s="115" t="s">
        <v>35</v>
      </c>
      <c r="E27" s="42"/>
      <c r="F27" s="42"/>
      <c r="G27" s="42"/>
      <c r="H27" s="42"/>
      <c r="I27" s="106"/>
      <c r="J27" s="116">
        <f>ROUND(J77,2)</f>
        <v>0</v>
      </c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13"/>
      <c r="J28" s="68"/>
      <c r="K28" s="114"/>
    </row>
    <row r="29" spans="2:11" s="1" customFormat="1" ht="14.45" customHeight="1">
      <c r="B29" s="41"/>
      <c r="C29" s="42"/>
      <c r="D29" s="42"/>
      <c r="E29" s="42"/>
      <c r="F29" s="46" t="s">
        <v>37</v>
      </c>
      <c r="G29" s="42"/>
      <c r="H29" s="42"/>
      <c r="I29" s="117" t="s">
        <v>36</v>
      </c>
      <c r="J29" s="46" t="s">
        <v>38</v>
      </c>
      <c r="K29" s="45"/>
    </row>
    <row r="30" spans="2:11" s="1" customFormat="1" ht="14.45" customHeight="1">
      <c r="B30" s="41"/>
      <c r="C30" s="42"/>
      <c r="D30" s="49" t="s">
        <v>39</v>
      </c>
      <c r="E30" s="49" t="s">
        <v>40</v>
      </c>
      <c r="F30" s="118">
        <f>ROUND(SUM(BE77:BE90), 2)</f>
        <v>0</v>
      </c>
      <c r="G30" s="42"/>
      <c r="H30" s="42"/>
      <c r="I30" s="119">
        <v>0.21</v>
      </c>
      <c r="J30" s="118">
        <f>ROUND(ROUND((SUM(BE77:BE90)),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41</v>
      </c>
      <c r="F31" s="118">
        <f>ROUND(SUM(BF77:BF90), 2)</f>
        <v>0</v>
      </c>
      <c r="G31" s="42"/>
      <c r="H31" s="42"/>
      <c r="I31" s="119">
        <v>0.15</v>
      </c>
      <c r="J31" s="118">
        <f>ROUND(ROUND((SUM(BF77:BF90)),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42</v>
      </c>
      <c r="F32" s="118">
        <f>ROUND(SUM(BG77:BG90), 2)</f>
        <v>0</v>
      </c>
      <c r="G32" s="42"/>
      <c r="H32" s="42"/>
      <c r="I32" s="119">
        <v>0.21</v>
      </c>
      <c r="J32" s="118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43</v>
      </c>
      <c r="F33" s="118">
        <f>ROUND(SUM(BH77:BH90), 2)</f>
        <v>0</v>
      </c>
      <c r="G33" s="42"/>
      <c r="H33" s="42"/>
      <c r="I33" s="119">
        <v>0.15</v>
      </c>
      <c r="J33" s="118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44</v>
      </c>
      <c r="F34" s="118">
        <f>ROUND(SUM(BI77:BI90), 2)</f>
        <v>0</v>
      </c>
      <c r="G34" s="42"/>
      <c r="H34" s="42"/>
      <c r="I34" s="119">
        <v>0</v>
      </c>
      <c r="J34" s="11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06"/>
      <c r="J35" s="42"/>
      <c r="K35" s="45"/>
    </row>
    <row r="36" spans="2:11" s="1" customFormat="1" ht="25.35" customHeight="1">
      <c r="B36" s="41"/>
      <c r="C36" s="120"/>
      <c r="D36" s="121" t="s">
        <v>45</v>
      </c>
      <c r="E36" s="71"/>
      <c r="F36" s="71"/>
      <c r="G36" s="122" t="s">
        <v>46</v>
      </c>
      <c r="H36" s="123" t="s">
        <v>47</v>
      </c>
      <c r="I36" s="124"/>
      <c r="J36" s="125">
        <f>SUM(J27:J34)</f>
        <v>0</v>
      </c>
      <c r="K36" s="126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27"/>
      <c r="J37" s="57"/>
      <c r="K37" s="58"/>
    </row>
    <row r="41" spans="2:11" s="1" customFormat="1" ht="6.95" customHeight="1">
      <c r="B41" s="59"/>
      <c r="C41" s="60"/>
      <c r="D41" s="60"/>
      <c r="E41" s="60"/>
      <c r="F41" s="60"/>
      <c r="G41" s="60"/>
      <c r="H41" s="60"/>
      <c r="I41" s="128"/>
      <c r="J41" s="60"/>
      <c r="K41" s="129"/>
    </row>
    <row r="42" spans="2:11" s="1" customFormat="1" ht="36.950000000000003" customHeight="1">
      <c r="B42" s="41"/>
      <c r="C42" s="30" t="s">
        <v>94</v>
      </c>
      <c r="D42" s="42"/>
      <c r="E42" s="42"/>
      <c r="F42" s="42"/>
      <c r="G42" s="42"/>
      <c r="H42" s="42"/>
      <c r="I42" s="10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06"/>
      <c r="J43" s="42"/>
      <c r="K43" s="45"/>
    </row>
    <row r="44" spans="2:11" s="1" customFormat="1" ht="14.45" customHeight="1">
      <c r="B44" s="41"/>
      <c r="C44" s="37" t="s">
        <v>19</v>
      </c>
      <c r="D44" s="42"/>
      <c r="E44" s="42"/>
      <c r="F44" s="42"/>
      <c r="G44" s="42"/>
      <c r="H44" s="42"/>
      <c r="I44" s="106"/>
      <c r="J44" s="42"/>
      <c r="K44" s="45"/>
    </row>
    <row r="45" spans="2:11" s="1" customFormat="1" ht="22.5" customHeight="1">
      <c r="B45" s="41"/>
      <c r="C45" s="42"/>
      <c r="D45" s="42"/>
      <c r="E45" s="363" t="str">
        <f>E7</f>
        <v>Staré Bohnice - Praha 8, Akce č. 999 229, 3. etapa_roz</v>
      </c>
      <c r="F45" s="364"/>
      <c r="G45" s="364"/>
      <c r="H45" s="364"/>
      <c r="I45" s="106"/>
      <c r="J45" s="42"/>
      <c r="K45" s="45"/>
    </row>
    <row r="46" spans="2:11" s="1" customFormat="1" ht="14.45" customHeight="1">
      <c r="B46" s="41"/>
      <c r="C46" s="37" t="s">
        <v>92</v>
      </c>
      <c r="D46" s="42"/>
      <c r="E46" s="42"/>
      <c r="F46" s="42"/>
      <c r="G46" s="42"/>
      <c r="H46" s="42"/>
      <c r="I46" s="106"/>
      <c r="J46" s="42"/>
      <c r="K46" s="45"/>
    </row>
    <row r="47" spans="2:11" s="1" customFormat="1" ht="23.25" customHeight="1">
      <c r="B47" s="41"/>
      <c r="C47" s="42"/>
      <c r="D47" s="42"/>
      <c r="E47" s="365" t="str">
        <f>E9</f>
        <v>900 - ORN-VRN Ostatn - 900 - ORN-VRN Ostatní a v...</v>
      </c>
      <c r="F47" s="366"/>
      <c r="G47" s="366"/>
      <c r="H47" s="366"/>
      <c r="I47" s="10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06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 xml:space="preserve"> </v>
      </c>
      <c r="G49" s="42"/>
      <c r="H49" s="42"/>
      <c r="I49" s="107" t="s">
        <v>25</v>
      </c>
      <c r="J49" s="108" t="str">
        <f>IF(J12="","",J12)</f>
        <v>6.4.2017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06"/>
      <c r="J50" s="42"/>
      <c r="K50" s="45"/>
    </row>
    <row r="51" spans="2:47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07" t="s">
        <v>32</v>
      </c>
      <c r="J51" s="35" t="str">
        <f>E21</f>
        <v xml:space="preserve"> </v>
      </c>
      <c r="K51" s="45"/>
    </row>
    <row r="52" spans="2:47" s="1" customFormat="1" ht="14.45" customHeight="1">
      <c r="B52" s="41"/>
      <c r="C52" s="37" t="s">
        <v>30</v>
      </c>
      <c r="D52" s="42"/>
      <c r="E52" s="42"/>
      <c r="F52" s="35" t="str">
        <f>IF(E18="","",E18)</f>
        <v/>
      </c>
      <c r="G52" s="42"/>
      <c r="H52" s="42"/>
      <c r="I52" s="106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06"/>
      <c r="J53" s="42"/>
      <c r="K53" s="45"/>
    </row>
    <row r="54" spans="2:47" s="1" customFormat="1" ht="29.25" customHeight="1">
      <c r="B54" s="41"/>
      <c r="C54" s="130" t="s">
        <v>95</v>
      </c>
      <c r="D54" s="120"/>
      <c r="E54" s="120"/>
      <c r="F54" s="120"/>
      <c r="G54" s="120"/>
      <c r="H54" s="120"/>
      <c r="I54" s="131"/>
      <c r="J54" s="132" t="s">
        <v>96</v>
      </c>
      <c r="K54" s="133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06"/>
      <c r="J55" s="42"/>
      <c r="K55" s="45"/>
    </row>
    <row r="56" spans="2:47" s="1" customFormat="1" ht="29.25" customHeight="1">
      <c r="B56" s="41"/>
      <c r="C56" s="134" t="s">
        <v>97</v>
      </c>
      <c r="D56" s="42"/>
      <c r="E56" s="42"/>
      <c r="F56" s="42"/>
      <c r="G56" s="42"/>
      <c r="H56" s="42"/>
      <c r="I56" s="106"/>
      <c r="J56" s="116">
        <f>J77</f>
        <v>0</v>
      </c>
      <c r="K56" s="45"/>
      <c r="AU56" s="24" t="s">
        <v>98</v>
      </c>
    </row>
    <row r="57" spans="2:47" s="7" customFormat="1" ht="24.95" customHeight="1">
      <c r="B57" s="135"/>
      <c r="C57" s="136"/>
      <c r="D57" s="137" t="s">
        <v>810</v>
      </c>
      <c r="E57" s="138"/>
      <c r="F57" s="138"/>
      <c r="G57" s="138"/>
      <c r="H57" s="138"/>
      <c r="I57" s="139"/>
      <c r="J57" s="140">
        <f>J78</f>
        <v>0</v>
      </c>
      <c r="K57" s="141"/>
    </row>
    <row r="58" spans="2:47" s="1" customFormat="1" ht="21.75" customHeight="1">
      <c r="B58" s="41"/>
      <c r="C58" s="42"/>
      <c r="D58" s="42"/>
      <c r="E58" s="42"/>
      <c r="F58" s="42"/>
      <c r="G58" s="42"/>
      <c r="H58" s="42"/>
      <c r="I58" s="106"/>
      <c r="J58" s="42"/>
      <c r="K58" s="45"/>
    </row>
    <row r="59" spans="2:47" s="1" customFormat="1" ht="6.95" customHeight="1">
      <c r="B59" s="56"/>
      <c r="C59" s="57"/>
      <c r="D59" s="57"/>
      <c r="E59" s="57"/>
      <c r="F59" s="57"/>
      <c r="G59" s="57"/>
      <c r="H59" s="57"/>
      <c r="I59" s="127"/>
      <c r="J59" s="57"/>
      <c r="K59" s="58"/>
    </row>
    <row r="63" spans="2:47" s="1" customFormat="1" ht="6.95" customHeight="1">
      <c r="B63" s="59"/>
      <c r="C63" s="60"/>
      <c r="D63" s="60"/>
      <c r="E63" s="60"/>
      <c r="F63" s="60"/>
      <c r="G63" s="60"/>
      <c r="H63" s="60"/>
      <c r="I63" s="128"/>
      <c r="J63" s="60"/>
      <c r="K63" s="60"/>
      <c r="L63" s="41"/>
    </row>
    <row r="64" spans="2:47" s="1" customFormat="1" ht="36.950000000000003" customHeight="1">
      <c r="B64" s="41"/>
      <c r="C64" s="61" t="s">
        <v>109</v>
      </c>
      <c r="L64" s="41"/>
    </row>
    <row r="65" spans="2:65" s="1" customFormat="1" ht="6.95" customHeight="1">
      <c r="B65" s="41"/>
      <c r="L65" s="41"/>
    </row>
    <row r="66" spans="2:65" s="1" customFormat="1" ht="14.45" customHeight="1">
      <c r="B66" s="41"/>
      <c r="C66" s="63" t="s">
        <v>19</v>
      </c>
      <c r="L66" s="41"/>
    </row>
    <row r="67" spans="2:65" s="1" customFormat="1" ht="22.5" customHeight="1">
      <c r="B67" s="41"/>
      <c r="E67" s="359" t="str">
        <f>E7</f>
        <v>Staré Bohnice - Praha 8, Akce č. 999 229, 3. etapa_roz</v>
      </c>
      <c r="F67" s="360"/>
      <c r="G67" s="360"/>
      <c r="H67" s="360"/>
      <c r="L67" s="41"/>
    </row>
    <row r="68" spans="2:65" s="1" customFormat="1" ht="14.45" customHeight="1">
      <c r="B68" s="41"/>
      <c r="C68" s="63" t="s">
        <v>92</v>
      </c>
      <c r="L68" s="41"/>
    </row>
    <row r="69" spans="2:65" s="1" customFormat="1" ht="23.25" customHeight="1">
      <c r="B69" s="41"/>
      <c r="E69" s="329" t="str">
        <f>E9</f>
        <v>900 - ORN-VRN Ostatn - 900 - ORN-VRN Ostatní a v...</v>
      </c>
      <c r="F69" s="361"/>
      <c r="G69" s="361"/>
      <c r="H69" s="361"/>
      <c r="L69" s="41"/>
    </row>
    <row r="70" spans="2:65" s="1" customFormat="1" ht="6.95" customHeight="1">
      <c r="B70" s="41"/>
      <c r="L70" s="41"/>
    </row>
    <row r="71" spans="2:65" s="1" customFormat="1" ht="18" customHeight="1">
      <c r="B71" s="41"/>
      <c r="C71" s="63" t="s">
        <v>23</v>
      </c>
      <c r="F71" s="149" t="str">
        <f>F12</f>
        <v xml:space="preserve"> </v>
      </c>
      <c r="I71" s="150" t="s">
        <v>25</v>
      </c>
      <c r="J71" s="67" t="str">
        <f>IF(J12="","",J12)</f>
        <v>6.4.2017</v>
      </c>
      <c r="L71" s="41"/>
    </row>
    <row r="72" spans="2:65" s="1" customFormat="1" ht="6.95" customHeight="1">
      <c r="B72" s="41"/>
      <c r="L72" s="41"/>
    </row>
    <row r="73" spans="2:65" s="1" customFormat="1" ht="15">
      <c r="B73" s="41"/>
      <c r="C73" s="63" t="s">
        <v>27</v>
      </c>
      <c r="F73" s="149" t="str">
        <f>E15</f>
        <v xml:space="preserve"> </v>
      </c>
      <c r="I73" s="150" t="s">
        <v>32</v>
      </c>
      <c r="J73" s="149" t="str">
        <f>E21</f>
        <v xml:space="preserve"> </v>
      </c>
      <c r="L73" s="41"/>
    </row>
    <row r="74" spans="2:65" s="1" customFormat="1" ht="14.45" customHeight="1">
      <c r="B74" s="41"/>
      <c r="C74" s="63" t="s">
        <v>30</v>
      </c>
      <c r="F74" s="149" t="str">
        <f>IF(E18="","",E18)</f>
        <v/>
      </c>
      <c r="L74" s="41"/>
    </row>
    <row r="75" spans="2:65" s="1" customFormat="1" ht="10.35" customHeight="1">
      <c r="B75" s="41"/>
      <c r="L75" s="41"/>
    </row>
    <row r="76" spans="2:65" s="9" customFormat="1" ht="29.25" customHeight="1">
      <c r="B76" s="151"/>
      <c r="C76" s="152" t="s">
        <v>110</v>
      </c>
      <c r="D76" s="153" t="s">
        <v>54</v>
      </c>
      <c r="E76" s="153" t="s">
        <v>50</v>
      </c>
      <c r="F76" s="153" t="s">
        <v>111</v>
      </c>
      <c r="G76" s="153" t="s">
        <v>112</v>
      </c>
      <c r="H76" s="153" t="s">
        <v>113</v>
      </c>
      <c r="I76" s="154" t="s">
        <v>114</v>
      </c>
      <c r="J76" s="153" t="s">
        <v>96</v>
      </c>
      <c r="K76" s="155" t="s">
        <v>115</v>
      </c>
      <c r="L76" s="151"/>
      <c r="M76" s="73" t="s">
        <v>116</v>
      </c>
      <c r="N76" s="74" t="s">
        <v>39</v>
      </c>
      <c r="O76" s="74" t="s">
        <v>117</v>
      </c>
      <c r="P76" s="74" t="s">
        <v>118</v>
      </c>
      <c r="Q76" s="74" t="s">
        <v>119</v>
      </c>
      <c r="R76" s="74" t="s">
        <v>120</v>
      </c>
      <c r="S76" s="74" t="s">
        <v>121</v>
      </c>
      <c r="T76" s="75" t="s">
        <v>122</v>
      </c>
    </row>
    <row r="77" spans="2:65" s="1" customFormat="1" ht="29.25" customHeight="1">
      <c r="B77" s="41"/>
      <c r="C77" s="77" t="s">
        <v>97</v>
      </c>
      <c r="J77" s="156">
        <f>BK77</f>
        <v>0</v>
      </c>
      <c r="L77" s="41"/>
      <c r="M77" s="76"/>
      <c r="N77" s="68"/>
      <c r="O77" s="68"/>
      <c r="P77" s="157">
        <f>P78</f>
        <v>0</v>
      </c>
      <c r="Q77" s="68"/>
      <c r="R77" s="157">
        <f>R78</f>
        <v>0</v>
      </c>
      <c r="S77" s="68"/>
      <c r="T77" s="158">
        <f>T78</f>
        <v>0</v>
      </c>
      <c r="AT77" s="24" t="s">
        <v>68</v>
      </c>
      <c r="AU77" s="24" t="s">
        <v>98</v>
      </c>
      <c r="BK77" s="159">
        <f>BK78</f>
        <v>0</v>
      </c>
    </row>
    <row r="78" spans="2:65" s="10" customFormat="1" ht="37.35" customHeight="1">
      <c r="B78" s="160"/>
      <c r="D78" s="171" t="s">
        <v>68</v>
      </c>
      <c r="E78" s="242" t="s">
        <v>811</v>
      </c>
      <c r="F78" s="242" t="s">
        <v>812</v>
      </c>
      <c r="I78" s="163"/>
      <c r="J78" s="243">
        <f>BK78</f>
        <v>0</v>
      </c>
      <c r="L78" s="160"/>
      <c r="M78" s="165"/>
      <c r="N78" s="166"/>
      <c r="O78" s="166"/>
      <c r="P78" s="167">
        <f>SUM(P79:P90)</f>
        <v>0</v>
      </c>
      <c r="Q78" s="166"/>
      <c r="R78" s="167">
        <f>SUM(R79:R90)</f>
        <v>0</v>
      </c>
      <c r="S78" s="166"/>
      <c r="T78" s="168">
        <f>SUM(T79:T90)</f>
        <v>0</v>
      </c>
      <c r="AR78" s="161" t="s">
        <v>77</v>
      </c>
      <c r="AT78" s="169" t="s">
        <v>68</v>
      </c>
      <c r="AU78" s="169" t="s">
        <v>69</v>
      </c>
      <c r="AY78" s="161" t="s">
        <v>125</v>
      </c>
      <c r="BK78" s="170">
        <f>SUM(BK79:BK90)</f>
        <v>0</v>
      </c>
    </row>
    <row r="79" spans="2:65" s="1" customFormat="1" ht="31.5" customHeight="1">
      <c r="B79" s="174"/>
      <c r="C79" s="175" t="s">
        <v>77</v>
      </c>
      <c r="D79" s="175" t="s">
        <v>127</v>
      </c>
      <c r="E79" s="176" t="s">
        <v>813</v>
      </c>
      <c r="F79" s="177" t="s">
        <v>814</v>
      </c>
      <c r="G79" s="178" t="s">
        <v>130</v>
      </c>
      <c r="H79" s="179">
        <v>1</v>
      </c>
      <c r="I79" s="180"/>
      <c r="J79" s="181">
        <f t="shared" ref="J79:J90" si="0">ROUND(I79*H79,2)</f>
        <v>0</v>
      </c>
      <c r="K79" s="177" t="s">
        <v>5</v>
      </c>
      <c r="L79" s="41"/>
      <c r="M79" s="182" t="s">
        <v>5</v>
      </c>
      <c r="N79" s="183" t="s">
        <v>40</v>
      </c>
      <c r="O79" s="42"/>
      <c r="P79" s="184">
        <f t="shared" ref="P79:P90" si="1">O79*H79</f>
        <v>0</v>
      </c>
      <c r="Q79" s="184">
        <v>0</v>
      </c>
      <c r="R79" s="184">
        <f t="shared" ref="R79:R90" si="2">Q79*H79</f>
        <v>0</v>
      </c>
      <c r="S79" s="184">
        <v>0</v>
      </c>
      <c r="T79" s="185">
        <f t="shared" ref="T79:T90" si="3">S79*H79</f>
        <v>0</v>
      </c>
      <c r="AR79" s="24" t="s">
        <v>131</v>
      </c>
      <c r="AT79" s="24" t="s">
        <v>127</v>
      </c>
      <c r="AU79" s="24" t="s">
        <v>77</v>
      </c>
      <c r="AY79" s="24" t="s">
        <v>125</v>
      </c>
      <c r="BE79" s="186">
        <f t="shared" ref="BE79:BE90" si="4">IF(N79="základní",J79,0)</f>
        <v>0</v>
      </c>
      <c r="BF79" s="186">
        <f t="shared" ref="BF79:BF90" si="5">IF(N79="snížená",J79,0)</f>
        <v>0</v>
      </c>
      <c r="BG79" s="186">
        <f t="shared" ref="BG79:BG90" si="6">IF(N79="zákl. přenesená",J79,0)</f>
        <v>0</v>
      </c>
      <c r="BH79" s="186">
        <f t="shared" ref="BH79:BH90" si="7">IF(N79="sníž. přenesená",J79,0)</f>
        <v>0</v>
      </c>
      <c r="BI79" s="186">
        <f t="shared" ref="BI79:BI90" si="8">IF(N79="nulová",J79,0)</f>
        <v>0</v>
      </c>
      <c r="BJ79" s="24" t="s">
        <v>77</v>
      </c>
      <c r="BK79" s="186">
        <f t="shared" ref="BK79:BK90" si="9">ROUND(I79*H79,2)</f>
        <v>0</v>
      </c>
      <c r="BL79" s="24" t="s">
        <v>131</v>
      </c>
      <c r="BM79" s="24" t="s">
        <v>79</v>
      </c>
    </row>
    <row r="80" spans="2:65" s="1" customFormat="1" ht="22.5" customHeight="1">
      <c r="B80" s="174"/>
      <c r="C80" s="175" t="s">
        <v>79</v>
      </c>
      <c r="D80" s="175" t="s">
        <v>127</v>
      </c>
      <c r="E80" s="176" t="s">
        <v>815</v>
      </c>
      <c r="F80" s="177" t="s">
        <v>816</v>
      </c>
      <c r="G80" s="178" t="s">
        <v>130</v>
      </c>
      <c r="H80" s="179">
        <v>1</v>
      </c>
      <c r="I80" s="180"/>
      <c r="J80" s="181">
        <f t="shared" si="0"/>
        <v>0</v>
      </c>
      <c r="K80" s="177" t="s">
        <v>5</v>
      </c>
      <c r="L80" s="41"/>
      <c r="M80" s="182" t="s">
        <v>5</v>
      </c>
      <c r="N80" s="183" t="s">
        <v>40</v>
      </c>
      <c r="O80" s="42"/>
      <c r="P80" s="184">
        <f t="shared" si="1"/>
        <v>0</v>
      </c>
      <c r="Q80" s="184">
        <v>0</v>
      </c>
      <c r="R80" s="184">
        <f t="shared" si="2"/>
        <v>0</v>
      </c>
      <c r="S80" s="184">
        <v>0</v>
      </c>
      <c r="T80" s="185">
        <f t="shared" si="3"/>
        <v>0</v>
      </c>
      <c r="AR80" s="24" t="s">
        <v>131</v>
      </c>
      <c r="AT80" s="24" t="s">
        <v>127</v>
      </c>
      <c r="AU80" s="24" t="s">
        <v>77</v>
      </c>
      <c r="AY80" s="24" t="s">
        <v>125</v>
      </c>
      <c r="BE80" s="186">
        <f t="shared" si="4"/>
        <v>0</v>
      </c>
      <c r="BF80" s="186">
        <f t="shared" si="5"/>
        <v>0</v>
      </c>
      <c r="BG80" s="186">
        <f t="shared" si="6"/>
        <v>0</v>
      </c>
      <c r="BH80" s="186">
        <f t="shared" si="7"/>
        <v>0</v>
      </c>
      <c r="BI80" s="186">
        <f t="shared" si="8"/>
        <v>0</v>
      </c>
      <c r="BJ80" s="24" t="s">
        <v>77</v>
      </c>
      <c r="BK80" s="186">
        <f t="shared" si="9"/>
        <v>0</v>
      </c>
      <c r="BL80" s="24" t="s">
        <v>131</v>
      </c>
      <c r="BM80" s="24" t="s">
        <v>131</v>
      </c>
    </row>
    <row r="81" spans="2:65" s="1" customFormat="1" ht="22.5" customHeight="1">
      <c r="B81" s="174"/>
      <c r="C81" s="175" t="s">
        <v>143</v>
      </c>
      <c r="D81" s="175" t="s">
        <v>127</v>
      </c>
      <c r="E81" s="176" t="s">
        <v>817</v>
      </c>
      <c r="F81" s="177" t="s">
        <v>818</v>
      </c>
      <c r="G81" s="178" t="s">
        <v>130</v>
      </c>
      <c r="H81" s="179">
        <v>1</v>
      </c>
      <c r="I81" s="180"/>
      <c r="J81" s="181">
        <f t="shared" si="0"/>
        <v>0</v>
      </c>
      <c r="K81" s="177" t="s">
        <v>5</v>
      </c>
      <c r="L81" s="41"/>
      <c r="M81" s="182" t="s">
        <v>5</v>
      </c>
      <c r="N81" s="183" t="s">
        <v>40</v>
      </c>
      <c r="O81" s="42"/>
      <c r="P81" s="184">
        <f t="shared" si="1"/>
        <v>0</v>
      </c>
      <c r="Q81" s="184">
        <v>0</v>
      </c>
      <c r="R81" s="184">
        <f t="shared" si="2"/>
        <v>0</v>
      </c>
      <c r="S81" s="184">
        <v>0</v>
      </c>
      <c r="T81" s="185">
        <f t="shared" si="3"/>
        <v>0</v>
      </c>
      <c r="AR81" s="24" t="s">
        <v>131</v>
      </c>
      <c r="AT81" s="24" t="s">
        <v>127</v>
      </c>
      <c r="AU81" s="24" t="s">
        <v>77</v>
      </c>
      <c r="AY81" s="24" t="s">
        <v>125</v>
      </c>
      <c r="BE81" s="186">
        <f t="shared" si="4"/>
        <v>0</v>
      </c>
      <c r="BF81" s="186">
        <f t="shared" si="5"/>
        <v>0</v>
      </c>
      <c r="BG81" s="186">
        <f t="shared" si="6"/>
        <v>0</v>
      </c>
      <c r="BH81" s="186">
        <f t="shared" si="7"/>
        <v>0</v>
      </c>
      <c r="BI81" s="186">
        <f t="shared" si="8"/>
        <v>0</v>
      </c>
      <c r="BJ81" s="24" t="s">
        <v>77</v>
      </c>
      <c r="BK81" s="186">
        <f t="shared" si="9"/>
        <v>0</v>
      </c>
      <c r="BL81" s="24" t="s">
        <v>131</v>
      </c>
      <c r="BM81" s="24" t="s">
        <v>147</v>
      </c>
    </row>
    <row r="82" spans="2:65" s="1" customFormat="1" ht="22.5" customHeight="1">
      <c r="B82" s="174"/>
      <c r="C82" s="175" t="s">
        <v>131</v>
      </c>
      <c r="D82" s="175" t="s">
        <v>127</v>
      </c>
      <c r="E82" s="176" t="s">
        <v>819</v>
      </c>
      <c r="F82" s="177" t="s">
        <v>820</v>
      </c>
      <c r="G82" s="178" t="s">
        <v>130</v>
      </c>
      <c r="H82" s="179">
        <v>1</v>
      </c>
      <c r="I82" s="180"/>
      <c r="J82" s="181">
        <f t="shared" si="0"/>
        <v>0</v>
      </c>
      <c r="K82" s="177" t="s">
        <v>5</v>
      </c>
      <c r="L82" s="41"/>
      <c r="M82" s="182" t="s">
        <v>5</v>
      </c>
      <c r="N82" s="183" t="s">
        <v>40</v>
      </c>
      <c r="O82" s="42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AR82" s="24" t="s">
        <v>131</v>
      </c>
      <c r="AT82" s="24" t="s">
        <v>127</v>
      </c>
      <c r="AU82" s="24" t="s">
        <v>77</v>
      </c>
      <c r="AY82" s="24" t="s">
        <v>125</v>
      </c>
      <c r="BE82" s="186">
        <f t="shared" si="4"/>
        <v>0</v>
      </c>
      <c r="BF82" s="186">
        <f t="shared" si="5"/>
        <v>0</v>
      </c>
      <c r="BG82" s="186">
        <f t="shared" si="6"/>
        <v>0</v>
      </c>
      <c r="BH82" s="186">
        <f t="shared" si="7"/>
        <v>0</v>
      </c>
      <c r="BI82" s="186">
        <f t="shared" si="8"/>
        <v>0</v>
      </c>
      <c r="BJ82" s="24" t="s">
        <v>77</v>
      </c>
      <c r="BK82" s="186">
        <f t="shared" si="9"/>
        <v>0</v>
      </c>
      <c r="BL82" s="24" t="s">
        <v>131</v>
      </c>
      <c r="BM82" s="24" t="s">
        <v>151</v>
      </c>
    </row>
    <row r="83" spans="2:65" s="1" customFormat="1" ht="22.5" customHeight="1">
      <c r="B83" s="174"/>
      <c r="C83" s="175" t="s">
        <v>147</v>
      </c>
      <c r="D83" s="175" t="s">
        <v>127</v>
      </c>
      <c r="E83" s="176" t="s">
        <v>821</v>
      </c>
      <c r="F83" s="177" t="s">
        <v>822</v>
      </c>
      <c r="G83" s="178" t="s">
        <v>130</v>
      </c>
      <c r="H83" s="179">
        <v>1</v>
      </c>
      <c r="I83" s="180"/>
      <c r="J83" s="181">
        <f t="shared" si="0"/>
        <v>0</v>
      </c>
      <c r="K83" s="177" t="s">
        <v>5</v>
      </c>
      <c r="L83" s="41"/>
      <c r="M83" s="182" t="s">
        <v>5</v>
      </c>
      <c r="N83" s="183" t="s">
        <v>40</v>
      </c>
      <c r="O83" s="42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AR83" s="24" t="s">
        <v>131</v>
      </c>
      <c r="AT83" s="24" t="s">
        <v>127</v>
      </c>
      <c r="AU83" s="24" t="s">
        <v>77</v>
      </c>
      <c r="AY83" s="24" t="s">
        <v>125</v>
      </c>
      <c r="BE83" s="186">
        <f t="shared" si="4"/>
        <v>0</v>
      </c>
      <c r="BF83" s="186">
        <f t="shared" si="5"/>
        <v>0</v>
      </c>
      <c r="BG83" s="186">
        <f t="shared" si="6"/>
        <v>0</v>
      </c>
      <c r="BH83" s="186">
        <f t="shared" si="7"/>
        <v>0</v>
      </c>
      <c r="BI83" s="186">
        <f t="shared" si="8"/>
        <v>0</v>
      </c>
      <c r="BJ83" s="24" t="s">
        <v>77</v>
      </c>
      <c r="BK83" s="186">
        <f t="shared" si="9"/>
        <v>0</v>
      </c>
      <c r="BL83" s="24" t="s">
        <v>131</v>
      </c>
      <c r="BM83" s="24" t="s">
        <v>161</v>
      </c>
    </row>
    <row r="84" spans="2:65" s="1" customFormat="1" ht="22.5" customHeight="1">
      <c r="B84" s="174"/>
      <c r="C84" s="175" t="s">
        <v>164</v>
      </c>
      <c r="D84" s="175" t="s">
        <v>127</v>
      </c>
      <c r="E84" s="176" t="s">
        <v>823</v>
      </c>
      <c r="F84" s="177" t="s">
        <v>824</v>
      </c>
      <c r="G84" s="178" t="s">
        <v>130</v>
      </c>
      <c r="H84" s="179">
        <v>1</v>
      </c>
      <c r="I84" s="180"/>
      <c r="J84" s="181">
        <f t="shared" si="0"/>
        <v>0</v>
      </c>
      <c r="K84" s="177" t="s">
        <v>5</v>
      </c>
      <c r="L84" s="41"/>
      <c r="M84" s="182" t="s">
        <v>5</v>
      </c>
      <c r="N84" s="183" t="s">
        <v>40</v>
      </c>
      <c r="O84" s="42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AR84" s="24" t="s">
        <v>131</v>
      </c>
      <c r="AT84" s="24" t="s">
        <v>127</v>
      </c>
      <c r="AU84" s="24" t="s">
        <v>77</v>
      </c>
      <c r="AY84" s="24" t="s">
        <v>125</v>
      </c>
      <c r="BE84" s="186">
        <f t="shared" si="4"/>
        <v>0</v>
      </c>
      <c r="BF84" s="186">
        <f t="shared" si="5"/>
        <v>0</v>
      </c>
      <c r="BG84" s="186">
        <f t="shared" si="6"/>
        <v>0</v>
      </c>
      <c r="BH84" s="186">
        <f t="shared" si="7"/>
        <v>0</v>
      </c>
      <c r="BI84" s="186">
        <f t="shared" si="8"/>
        <v>0</v>
      </c>
      <c r="BJ84" s="24" t="s">
        <v>77</v>
      </c>
      <c r="BK84" s="186">
        <f t="shared" si="9"/>
        <v>0</v>
      </c>
      <c r="BL84" s="24" t="s">
        <v>131</v>
      </c>
      <c r="BM84" s="24" t="s">
        <v>167</v>
      </c>
    </row>
    <row r="85" spans="2:65" s="1" customFormat="1" ht="22.5" customHeight="1">
      <c r="B85" s="174"/>
      <c r="C85" s="175" t="s">
        <v>151</v>
      </c>
      <c r="D85" s="175" t="s">
        <v>127</v>
      </c>
      <c r="E85" s="176" t="s">
        <v>825</v>
      </c>
      <c r="F85" s="177" t="s">
        <v>826</v>
      </c>
      <c r="G85" s="178" t="s">
        <v>130</v>
      </c>
      <c r="H85" s="179">
        <v>1</v>
      </c>
      <c r="I85" s="180"/>
      <c r="J85" s="181">
        <f t="shared" si="0"/>
        <v>0</v>
      </c>
      <c r="K85" s="177" t="s">
        <v>5</v>
      </c>
      <c r="L85" s="41"/>
      <c r="M85" s="182" t="s">
        <v>5</v>
      </c>
      <c r="N85" s="183" t="s">
        <v>40</v>
      </c>
      <c r="O85" s="42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AR85" s="24" t="s">
        <v>131</v>
      </c>
      <c r="AT85" s="24" t="s">
        <v>127</v>
      </c>
      <c r="AU85" s="24" t="s">
        <v>77</v>
      </c>
      <c r="AY85" s="24" t="s">
        <v>125</v>
      </c>
      <c r="BE85" s="186">
        <f t="shared" si="4"/>
        <v>0</v>
      </c>
      <c r="BF85" s="186">
        <f t="shared" si="5"/>
        <v>0</v>
      </c>
      <c r="BG85" s="186">
        <f t="shared" si="6"/>
        <v>0</v>
      </c>
      <c r="BH85" s="186">
        <f t="shared" si="7"/>
        <v>0</v>
      </c>
      <c r="BI85" s="186">
        <f t="shared" si="8"/>
        <v>0</v>
      </c>
      <c r="BJ85" s="24" t="s">
        <v>77</v>
      </c>
      <c r="BK85" s="186">
        <f t="shared" si="9"/>
        <v>0</v>
      </c>
      <c r="BL85" s="24" t="s">
        <v>131</v>
      </c>
      <c r="BM85" s="24" t="s">
        <v>170</v>
      </c>
    </row>
    <row r="86" spans="2:65" s="1" customFormat="1" ht="22.5" customHeight="1">
      <c r="B86" s="174"/>
      <c r="C86" s="175" t="s">
        <v>136</v>
      </c>
      <c r="D86" s="175" t="s">
        <v>127</v>
      </c>
      <c r="E86" s="176" t="s">
        <v>827</v>
      </c>
      <c r="F86" s="177" t="s">
        <v>828</v>
      </c>
      <c r="G86" s="178" t="s">
        <v>130</v>
      </c>
      <c r="H86" s="179">
        <v>1</v>
      </c>
      <c r="I86" s="180"/>
      <c r="J86" s="181">
        <f t="shared" si="0"/>
        <v>0</v>
      </c>
      <c r="K86" s="177" t="s">
        <v>5</v>
      </c>
      <c r="L86" s="41"/>
      <c r="M86" s="182" t="s">
        <v>5</v>
      </c>
      <c r="N86" s="183" t="s">
        <v>40</v>
      </c>
      <c r="O86" s="42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AR86" s="24" t="s">
        <v>131</v>
      </c>
      <c r="AT86" s="24" t="s">
        <v>127</v>
      </c>
      <c r="AU86" s="24" t="s">
        <v>77</v>
      </c>
      <c r="AY86" s="24" t="s">
        <v>125</v>
      </c>
      <c r="BE86" s="186">
        <f t="shared" si="4"/>
        <v>0</v>
      </c>
      <c r="BF86" s="186">
        <f t="shared" si="5"/>
        <v>0</v>
      </c>
      <c r="BG86" s="186">
        <f t="shared" si="6"/>
        <v>0</v>
      </c>
      <c r="BH86" s="186">
        <f t="shared" si="7"/>
        <v>0</v>
      </c>
      <c r="BI86" s="186">
        <f t="shared" si="8"/>
        <v>0</v>
      </c>
      <c r="BJ86" s="24" t="s">
        <v>77</v>
      </c>
      <c r="BK86" s="186">
        <f t="shared" si="9"/>
        <v>0</v>
      </c>
      <c r="BL86" s="24" t="s">
        <v>131</v>
      </c>
      <c r="BM86" s="24" t="s">
        <v>174</v>
      </c>
    </row>
    <row r="87" spans="2:65" s="1" customFormat="1" ht="22.5" customHeight="1">
      <c r="B87" s="174"/>
      <c r="C87" s="175" t="s">
        <v>157</v>
      </c>
      <c r="D87" s="175" t="s">
        <v>127</v>
      </c>
      <c r="E87" s="176" t="s">
        <v>829</v>
      </c>
      <c r="F87" s="177" t="s">
        <v>830</v>
      </c>
      <c r="G87" s="178" t="s">
        <v>130</v>
      </c>
      <c r="H87" s="179">
        <v>1</v>
      </c>
      <c r="I87" s="180"/>
      <c r="J87" s="181">
        <f t="shared" si="0"/>
        <v>0</v>
      </c>
      <c r="K87" s="177" t="s">
        <v>5</v>
      </c>
      <c r="L87" s="41"/>
      <c r="M87" s="182" t="s">
        <v>5</v>
      </c>
      <c r="N87" s="183" t="s">
        <v>40</v>
      </c>
      <c r="O87" s="42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AR87" s="24" t="s">
        <v>131</v>
      </c>
      <c r="AT87" s="24" t="s">
        <v>127</v>
      </c>
      <c r="AU87" s="24" t="s">
        <v>77</v>
      </c>
      <c r="AY87" s="24" t="s">
        <v>125</v>
      </c>
      <c r="BE87" s="186">
        <f t="shared" si="4"/>
        <v>0</v>
      </c>
      <c r="BF87" s="186">
        <f t="shared" si="5"/>
        <v>0</v>
      </c>
      <c r="BG87" s="186">
        <f t="shared" si="6"/>
        <v>0</v>
      </c>
      <c r="BH87" s="186">
        <f t="shared" si="7"/>
        <v>0</v>
      </c>
      <c r="BI87" s="186">
        <f t="shared" si="8"/>
        <v>0</v>
      </c>
      <c r="BJ87" s="24" t="s">
        <v>77</v>
      </c>
      <c r="BK87" s="186">
        <f t="shared" si="9"/>
        <v>0</v>
      </c>
      <c r="BL87" s="24" t="s">
        <v>131</v>
      </c>
      <c r="BM87" s="24" t="s">
        <v>177</v>
      </c>
    </row>
    <row r="88" spans="2:65" s="1" customFormat="1" ht="22.5" customHeight="1">
      <c r="B88" s="174"/>
      <c r="C88" s="175" t="s">
        <v>178</v>
      </c>
      <c r="D88" s="175" t="s">
        <v>127</v>
      </c>
      <c r="E88" s="176" t="s">
        <v>831</v>
      </c>
      <c r="F88" s="177" t="s">
        <v>832</v>
      </c>
      <c r="G88" s="178" t="s">
        <v>130</v>
      </c>
      <c r="H88" s="179">
        <v>1</v>
      </c>
      <c r="I88" s="180"/>
      <c r="J88" s="181">
        <f t="shared" si="0"/>
        <v>0</v>
      </c>
      <c r="K88" s="177" t="s">
        <v>5</v>
      </c>
      <c r="L88" s="41"/>
      <c r="M88" s="182" t="s">
        <v>5</v>
      </c>
      <c r="N88" s="183" t="s">
        <v>40</v>
      </c>
      <c r="O88" s="42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AR88" s="24" t="s">
        <v>131</v>
      </c>
      <c r="AT88" s="24" t="s">
        <v>127</v>
      </c>
      <c r="AU88" s="24" t="s">
        <v>77</v>
      </c>
      <c r="AY88" s="24" t="s">
        <v>125</v>
      </c>
      <c r="BE88" s="186">
        <f t="shared" si="4"/>
        <v>0</v>
      </c>
      <c r="BF88" s="186">
        <f t="shared" si="5"/>
        <v>0</v>
      </c>
      <c r="BG88" s="186">
        <f t="shared" si="6"/>
        <v>0</v>
      </c>
      <c r="BH88" s="186">
        <f t="shared" si="7"/>
        <v>0</v>
      </c>
      <c r="BI88" s="186">
        <f t="shared" si="8"/>
        <v>0</v>
      </c>
      <c r="BJ88" s="24" t="s">
        <v>77</v>
      </c>
      <c r="BK88" s="186">
        <f t="shared" si="9"/>
        <v>0</v>
      </c>
      <c r="BL88" s="24" t="s">
        <v>131</v>
      </c>
      <c r="BM88" s="24" t="s">
        <v>182</v>
      </c>
    </row>
    <row r="89" spans="2:65" s="1" customFormat="1" ht="22.5" customHeight="1">
      <c r="B89" s="174"/>
      <c r="C89" s="175" t="s">
        <v>161</v>
      </c>
      <c r="D89" s="175" t="s">
        <v>127</v>
      </c>
      <c r="E89" s="176" t="s">
        <v>833</v>
      </c>
      <c r="F89" s="177" t="s">
        <v>834</v>
      </c>
      <c r="G89" s="178" t="s">
        <v>130</v>
      </c>
      <c r="H89" s="179">
        <v>1</v>
      </c>
      <c r="I89" s="180"/>
      <c r="J89" s="181">
        <f t="shared" si="0"/>
        <v>0</v>
      </c>
      <c r="K89" s="177" t="s">
        <v>5</v>
      </c>
      <c r="L89" s="41"/>
      <c r="M89" s="182" t="s">
        <v>5</v>
      </c>
      <c r="N89" s="183" t="s">
        <v>40</v>
      </c>
      <c r="O89" s="42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AR89" s="24" t="s">
        <v>131</v>
      </c>
      <c r="AT89" s="24" t="s">
        <v>127</v>
      </c>
      <c r="AU89" s="24" t="s">
        <v>77</v>
      </c>
      <c r="AY89" s="24" t="s">
        <v>125</v>
      </c>
      <c r="BE89" s="186">
        <f t="shared" si="4"/>
        <v>0</v>
      </c>
      <c r="BF89" s="186">
        <f t="shared" si="5"/>
        <v>0</v>
      </c>
      <c r="BG89" s="186">
        <f t="shared" si="6"/>
        <v>0</v>
      </c>
      <c r="BH89" s="186">
        <f t="shared" si="7"/>
        <v>0</v>
      </c>
      <c r="BI89" s="186">
        <f t="shared" si="8"/>
        <v>0</v>
      </c>
      <c r="BJ89" s="24" t="s">
        <v>77</v>
      </c>
      <c r="BK89" s="186">
        <f t="shared" si="9"/>
        <v>0</v>
      </c>
      <c r="BL89" s="24" t="s">
        <v>131</v>
      </c>
      <c r="BM89" s="24" t="s">
        <v>186</v>
      </c>
    </row>
    <row r="90" spans="2:65" s="1" customFormat="1" ht="22.5" customHeight="1">
      <c r="B90" s="174"/>
      <c r="C90" s="175" t="s">
        <v>188</v>
      </c>
      <c r="D90" s="175" t="s">
        <v>127</v>
      </c>
      <c r="E90" s="176" t="s">
        <v>835</v>
      </c>
      <c r="F90" s="177" t="s">
        <v>836</v>
      </c>
      <c r="G90" s="178" t="s">
        <v>130</v>
      </c>
      <c r="H90" s="179">
        <v>2</v>
      </c>
      <c r="I90" s="180"/>
      <c r="J90" s="181">
        <f t="shared" si="0"/>
        <v>0</v>
      </c>
      <c r="K90" s="177" t="s">
        <v>5</v>
      </c>
      <c r="L90" s="41"/>
      <c r="M90" s="182" t="s">
        <v>5</v>
      </c>
      <c r="N90" s="238" t="s">
        <v>40</v>
      </c>
      <c r="O90" s="239"/>
      <c r="P90" s="240">
        <f t="shared" si="1"/>
        <v>0</v>
      </c>
      <c r="Q90" s="240">
        <v>0</v>
      </c>
      <c r="R90" s="240">
        <f t="shared" si="2"/>
        <v>0</v>
      </c>
      <c r="S90" s="240">
        <v>0</v>
      </c>
      <c r="T90" s="241">
        <f t="shared" si="3"/>
        <v>0</v>
      </c>
      <c r="AR90" s="24" t="s">
        <v>131</v>
      </c>
      <c r="AT90" s="24" t="s">
        <v>127</v>
      </c>
      <c r="AU90" s="24" t="s">
        <v>77</v>
      </c>
      <c r="AY90" s="24" t="s">
        <v>125</v>
      </c>
      <c r="BE90" s="186">
        <f t="shared" si="4"/>
        <v>0</v>
      </c>
      <c r="BF90" s="186">
        <f t="shared" si="5"/>
        <v>0</v>
      </c>
      <c r="BG90" s="186">
        <f t="shared" si="6"/>
        <v>0</v>
      </c>
      <c r="BH90" s="186">
        <f t="shared" si="7"/>
        <v>0</v>
      </c>
      <c r="BI90" s="186">
        <f t="shared" si="8"/>
        <v>0</v>
      </c>
      <c r="BJ90" s="24" t="s">
        <v>77</v>
      </c>
      <c r="BK90" s="186">
        <f t="shared" si="9"/>
        <v>0</v>
      </c>
      <c r="BL90" s="24" t="s">
        <v>131</v>
      </c>
      <c r="BM90" s="24" t="s">
        <v>191</v>
      </c>
    </row>
    <row r="91" spans="2:65" s="1" customFormat="1" ht="6.95" customHeight="1">
      <c r="B91" s="56"/>
      <c r="C91" s="57"/>
      <c r="D91" s="57"/>
      <c r="E91" s="57"/>
      <c r="F91" s="57"/>
      <c r="G91" s="57"/>
      <c r="H91" s="57"/>
      <c r="I91" s="127"/>
      <c r="J91" s="57"/>
      <c r="K91" s="57"/>
      <c r="L91" s="41"/>
    </row>
  </sheetData>
  <autoFilter ref="C76:K90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4" customWidth="1"/>
    <col min="2" max="2" width="1.6640625" style="244" customWidth="1"/>
    <col min="3" max="4" width="5" style="244" customWidth="1"/>
    <col min="5" max="5" width="11.6640625" style="244" customWidth="1"/>
    <col min="6" max="6" width="9.1640625" style="244" customWidth="1"/>
    <col min="7" max="7" width="5" style="244" customWidth="1"/>
    <col min="8" max="8" width="77.83203125" style="244" customWidth="1"/>
    <col min="9" max="10" width="20" style="244" customWidth="1"/>
    <col min="11" max="11" width="1.6640625" style="244" customWidth="1"/>
  </cols>
  <sheetData>
    <row r="1" spans="2:11" ht="37.5" customHeight="1"/>
    <row r="2" spans="2:1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5" customFormat="1" ht="45" customHeight="1">
      <c r="B3" s="248"/>
      <c r="C3" s="367" t="s">
        <v>837</v>
      </c>
      <c r="D3" s="367"/>
      <c r="E3" s="367"/>
      <c r="F3" s="367"/>
      <c r="G3" s="367"/>
      <c r="H3" s="367"/>
      <c r="I3" s="367"/>
      <c r="J3" s="367"/>
      <c r="K3" s="249"/>
    </row>
    <row r="4" spans="2:11" ht="25.5" customHeight="1">
      <c r="B4" s="250"/>
      <c r="C4" s="368" t="s">
        <v>838</v>
      </c>
      <c r="D4" s="368"/>
      <c r="E4" s="368"/>
      <c r="F4" s="368"/>
      <c r="G4" s="368"/>
      <c r="H4" s="368"/>
      <c r="I4" s="368"/>
      <c r="J4" s="368"/>
      <c r="K4" s="251"/>
    </row>
    <row r="5" spans="2:1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50"/>
      <c r="C6" s="369" t="s">
        <v>839</v>
      </c>
      <c r="D6" s="369"/>
      <c r="E6" s="369"/>
      <c r="F6" s="369"/>
      <c r="G6" s="369"/>
      <c r="H6" s="369"/>
      <c r="I6" s="369"/>
      <c r="J6" s="369"/>
      <c r="K6" s="251"/>
    </row>
    <row r="7" spans="2:11" ht="15" customHeight="1">
      <c r="B7" s="254"/>
      <c r="C7" s="369" t="s">
        <v>840</v>
      </c>
      <c r="D7" s="369"/>
      <c r="E7" s="369"/>
      <c r="F7" s="369"/>
      <c r="G7" s="369"/>
      <c r="H7" s="369"/>
      <c r="I7" s="369"/>
      <c r="J7" s="369"/>
      <c r="K7" s="251"/>
    </row>
    <row r="8" spans="2:1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ht="15" customHeight="1">
      <c r="B9" s="254"/>
      <c r="C9" s="369" t="s">
        <v>841</v>
      </c>
      <c r="D9" s="369"/>
      <c r="E9" s="369"/>
      <c r="F9" s="369"/>
      <c r="G9" s="369"/>
      <c r="H9" s="369"/>
      <c r="I9" s="369"/>
      <c r="J9" s="369"/>
      <c r="K9" s="251"/>
    </row>
    <row r="10" spans="2:11" ht="15" customHeight="1">
      <c r="B10" s="254"/>
      <c r="C10" s="253"/>
      <c r="D10" s="369" t="s">
        <v>842</v>
      </c>
      <c r="E10" s="369"/>
      <c r="F10" s="369"/>
      <c r="G10" s="369"/>
      <c r="H10" s="369"/>
      <c r="I10" s="369"/>
      <c r="J10" s="369"/>
      <c r="K10" s="251"/>
    </row>
    <row r="11" spans="2:11" ht="15" customHeight="1">
      <c r="B11" s="254"/>
      <c r="C11" s="255"/>
      <c r="D11" s="369" t="s">
        <v>843</v>
      </c>
      <c r="E11" s="369"/>
      <c r="F11" s="369"/>
      <c r="G11" s="369"/>
      <c r="H11" s="369"/>
      <c r="I11" s="369"/>
      <c r="J11" s="369"/>
      <c r="K11" s="251"/>
    </row>
    <row r="12" spans="2:11" ht="12.75" customHeight="1">
      <c r="B12" s="254"/>
      <c r="C12" s="255"/>
      <c r="D12" s="255"/>
      <c r="E12" s="255"/>
      <c r="F12" s="255"/>
      <c r="G12" s="255"/>
      <c r="H12" s="255"/>
      <c r="I12" s="255"/>
      <c r="J12" s="255"/>
      <c r="K12" s="251"/>
    </row>
    <row r="13" spans="2:11" ht="15" customHeight="1">
      <c r="B13" s="254"/>
      <c r="C13" s="255"/>
      <c r="D13" s="369" t="s">
        <v>844</v>
      </c>
      <c r="E13" s="369"/>
      <c r="F13" s="369"/>
      <c r="G13" s="369"/>
      <c r="H13" s="369"/>
      <c r="I13" s="369"/>
      <c r="J13" s="369"/>
      <c r="K13" s="251"/>
    </row>
    <row r="14" spans="2:11" ht="15" customHeight="1">
      <c r="B14" s="254"/>
      <c r="C14" s="255"/>
      <c r="D14" s="369" t="s">
        <v>845</v>
      </c>
      <c r="E14" s="369"/>
      <c r="F14" s="369"/>
      <c r="G14" s="369"/>
      <c r="H14" s="369"/>
      <c r="I14" s="369"/>
      <c r="J14" s="369"/>
      <c r="K14" s="251"/>
    </row>
    <row r="15" spans="2:11" ht="15" customHeight="1">
      <c r="B15" s="254"/>
      <c r="C15" s="255"/>
      <c r="D15" s="369" t="s">
        <v>846</v>
      </c>
      <c r="E15" s="369"/>
      <c r="F15" s="369"/>
      <c r="G15" s="369"/>
      <c r="H15" s="369"/>
      <c r="I15" s="369"/>
      <c r="J15" s="369"/>
      <c r="K15" s="251"/>
    </row>
    <row r="16" spans="2:11" ht="15" customHeight="1">
      <c r="B16" s="254"/>
      <c r="C16" s="255"/>
      <c r="D16" s="255"/>
      <c r="E16" s="256" t="s">
        <v>76</v>
      </c>
      <c r="F16" s="369" t="s">
        <v>847</v>
      </c>
      <c r="G16" s="369"/>
      <c r="H16" s="369"/>
      <c r="I16" s="369"/>
      <c r="J16" s="369"/>
      <c r="K16" s="251"/>
    </row>
    <row r="17" spans="2:11" ht="15" customHeight="1">
      <c r="B17" s="254"/>
      <c r="C17" s="255"/>
      <c r="D17" s="255"/>
      <c r="E17" s="256" t="s">
        <v>848</v>
      </c>
      <c r="F17" s="369" t="s">
        <v>849</v>
      </c>
      <c r="G17" s="369"/>
      <c r="H17" s="369"/>
      <c r="I17" s="369"/>
      <c r="J17" s="369"/>
      <c r="K17" s="251"/>
    </row>
    <row r="18" spans="2:11" ht="15" customHeight="1">
      <c r="B18" s="254"/>
      <c r="C18" s="255"/>
      <c r="D18" s="255"/>
      <c r="E18" s="256" t="s">
        <v>17</v>
      </c>
      <c r="F18" s="369" t="s">
        <v>850</v>
      </c>
      <c r="G18" s="369"/>
      <c r="H18" s="369"/>
      <c r="I18" s="369"/>
      <c r="J18" s="369"/>
      <c r="K18" s="251"/>
    </row>
    <row r="19" spans="2:11" ht="15" customHeight="1">
      <c r="B19" s="254"/>
      <c r="C19" s="255"/>
      <c r="D19" s="255"/>
      <c r="E19" s="256" t="s">
        <v>851</v>
      </c>
      <c r="F19" s="369" t="s">
        <v>852</v>
      </c>
      <c r="G19" s="369"/>
      <c r="H19" s="369"/>
      <c r="I19" s="369"/>
      <c r="J19" s="369"/>
      <c r="K19" s="251"/>
    </row>
    <row r="20" spans="2:11" ht="15" customHeight="1">
      <c r="B20" s="254"/>
      <c r="C20" s="255"/>
      <c r="D20" s="255"/>
      <c r="E20" s="256" t="s">
        <v>853</v>
      </c>
      <c r="F20" s="369" t="s">
        <v>854</v>
      </c>
      <c r="G20" s="369"/>
      <c r="H20" s="369"/>
      <c r="I20" s="369"/>
      <c r="J20" s="369"/>
      <c r="K20" s="251"/>
    </row>
    <row r="21" spans="2:11" ht="15" customHeight="1">
      <c r="B21" s="254"/>
      <c r="C21" s="255"/>
      <c r="D21" s="255"/>
      <c r="E21" s="256" t="s">
        <v>855</v>
      </c>
      <c r="F21" s="369" t="s">
        <v>856</v>
      </c>
      <c r="G21" s="369"/>
      <c r="H21" s="369"/>
      <c r="I21" s="369"/>
      <c r="J21" s="369"/>
      <c r="K21" s="251"/>
    </row>
    <row r="22" spans="2:11" ht="12.75" customHeight="1">
      <c r="B22" s="254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2:11" ht="15" customHeight="1">
      <c r="B23" s="254"/>
      <c r="C23" s="369" t="s">
        <v>857</v>
      </c>
      <c r="D23" s="369"/>
      <c r="E23" s="369"/>
      <c r="F23" s="369"/>
      <c r="G23" s="369"/>
      <c r="H23" s="369"/>
      <c r="I23" s="369"/>
      <c r="J23" s="369"/>
      <c r="K23" s="251"/>
    </row>
    <row r="24" spans="2:11" ht="15" customHeight="1">
      <c r="B24" s="254"/>
      <c r="C24" s="369" t="s">
        <v>858</v>
      </c>
      <c r="D24" s="369"/>
      <c r="E24" s="369"/>
      <c r="F24" s="369"/>
      <c r="G24" s="369"/>
      <c r="H24" s="369"/>
      <c r="I24" s="369"/>
      <c r="J24" s="369"/>
      <c r="K24" s="251"/>
    </row>
    <row r="25" spans="2:11" ht="15" customHeight="1">
      <c r="B25" s="254"/>
      <c r="C25" s="253"/>
      <c r="D25" s="369" t="s">
        <v>859</v>
      </c>
      <c r="E25" s="369"/>
      <c r="F25" s="369"/>
      <c r="G25" s="369"/>
      <c r="H25" s="369"/>
      <c r="I25" s="369"/>
      <c r="J25" s="369"/>
      <c r="K25" s="251"/>
    </row>
    <row r="26" spans="2:11" ht="15" customHeight="1">
      <c r="B26" s="254"/>
      <c r="C26" s="255"/>
      <c r="D26" s="369" t="s">
        <v>860</v>
      </c>
      <c r="E26" s="369"/>
      <c r="F26" s="369"/>
      <c r="G26" s="369"/>
      <c r="H26" s="369"/>
      <c r="I26" s="369"/>
      <c r="J26" s="369"/>
      <c r="K26" s="251"/>
    </row>
    <row r="27" spans="2:11" ht="12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2:11" ht="15" customHeight="1">
      <c r="B28" s="254"/>
      <c r="C28" s="255"/>
      <c r="D28" s="369" t="s">
        <v>861</v>
      </c>
      <c r="E28" s="369"/>
      <c r="F28" s="369"/>
      <c r="G28" s="369"/>
      <c r="H28" s="369"/>
      <c r="I28" s="369"/>
      <c r="J28" s="369"/>
      <c r="K28" s="251"/>
    </row>
    <row r="29" spans="2:11" ht="15" customHeight="1">
      <c r="B29" s="254"/>
      <c r="C29" s="255"/>
      <c r="D29" s="369" t="s">
        <v>862</v>
      </c>
      <c r="E29" s="369"/>
      <c r="F29" s="369"/>
      <c r="G29" s="369"/>
      <c r="H29" s="369"/>
      <c r="I29" s="369"/>
      <c r="J29" s="369"/>
      <c r="K29" s="251"/>
    </row>
    <row r="30" spans="2:11" ht="12.75" customHeight="1">
      <c r="B30" s="254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2:11" ht="15" customHeight="1">
      <c r="B31" s="254"/>
      <c r="C31" s="255"/>
      <c r="D31" s="369" t="s">
        <v>863</v>
      </c>
      <c r="E31" s="369"/>
      <c r="F31" s="369"/>
      <c r="G31" s="369"/>
      <c r="H31" s="369"/>
      <c r="I31" s="369"/>
      <c r="J31" s="369"/>
      <c r="K31" s="251"/>
    </row>
    <row r="32" spans="2:11" ht="15" customHeight="1">
      <c r="B32" s="254"/>
      <c r="C32" s="255"/>
      <c r="D32" s="369" t="s">
        <v>864</v>
      </c>
      <c r="E32" s="369"/>
      <c r="F32" s="369"/>
      <c r="G32" s="369"/>
      <c r="H32" s="369"/>
      <c r="I32" s="369"/>
      <c r="J32" s="369"/>
      <c r="K32" s="251"/>
    </row>
    <row r="33" spans="2:11" ht="15" customHeight="1">
      <c r="B33" s="254"/>
      <c r="C33" s="255"/>
      <c r="D33" s="369" t="s">
        <v>865</v>
      </c>
      <c r="E33" s="369"/>
      <c r="F33" s="369"/>
      <c r="G33" s="369"/>
      <c r="H33" s="369"/>
      <c r="I33" s="369"/>
      <c r="J33" s="369"/>
      <c r="K33" s="251"/>
    </row>
    <row r="34" spans="2:11" ht="15" customHeight="1">
      <c r="B34" s="254"/>
      <c r="C34" s="255"/>
      <c r="D34" s="253"/>
      <c r="E34" s="257" t="s">
        <v>110</v>
      </c>
      <c r="F34" s="253"/>
      <c r="G34" s="369" t="s">
        <v>866</v>
      </c>
      <c r="H34" s="369"/>
      <c r="I34" s="369"/>
      <c r="J34" s="369"/>
      <c r="K34" s="251"/>
    </row>
    <row r="35" spans="2:11" ht="30.75" customHeight="1">
      <c r="B35" s="254"/>
      <c r="C35" s="255"/>
      <c r="D35" s="253"/>
      <c r="E35" s="257" t="s">
        <v>867</v>
      </c>
      <c r="F35" s="253"/>
      <c r="G35" s="369" t="s">
        <v>868</v>
      </c>
      <c r="H35" s="369"/>
      <c r="I35" s="369"/>
      <c r="J35" s="369"/>
      <c r="K35" s="251"/>
    </row>
    <row r="36" spans="2:11" ht="15" customHeight="1">
      <c r="B36" s="254"/>
      <c r="C36" s="255"/>
      <c r="D36" s="253"/>
      <c r="E36" s="257" t="s">
        <v>50</v>
      </c>
      <c r="F36" s="253"/>
      <c r="G36" s="369" t="s">
        <v>869</v>
      </c>
      <c r="H36" s="369"/>
      <c r="I36" s="369"/>
      <c r="J36" s="369"/>
      <c r="K36" s="251"/>
    </row>
    <row r="37" spans="2:11" ht="15" customHeight="1">
      <c r="B37" s="254"/>
      <c r="C37" s="255"/>
      <c r="D37" s="253"/>
      <c r="E37" s="257" t="s">
        <v>111</v>
      </c>
      <c r="F37" s="253"/>
      <c r="G37" s="369" t="s">
        <v>870</v>
      </c>
      <c r="H37" s="369"/>
      <c r="I37" s="369"/>
      <c r="J37" s="369"/>
      <c r="K37" s="251"/>
    </row>
    <row r="38" spans="2:11" ht="15" customHeight="1">
      <c r="B38" s="254"/>
      <c r="C38" s="255"/>
      <c r="D38" s="253"/>
      <c r="E38" s="257" t="s">
        <v>112</v>
      </c>
      <c r="F38" s="253"/>
      <c r="G38" s="369" t="s">
        <v>871</v>
      </c>
      <c r="H38" s="369"/>
      <c r="I38" s="369"/>
      <c r="J38" s="369"/>
      <c r="K38" s="251"/>
    </row>
    <row r="39" spans="2:11" ht="15" customHeight="1">
      <c r="B39" s="254"/>
      <c r="C39" s="255"/>
      <c r="D39" s="253"/>
      <c r="E39" s="257" t="s">
        <v>113</v>
      </c>
      <c r="F39" s="253"/>
      <c r="G39" s="369" t="s">
        <v>872</v>
      </c>
      <c r="H39" s="369"/>
      <c r="I39" s="369"/>
      <c r="J39" s="369"/>
      <c r="K39" s="251"/>
    </row>
    <row r="40" spans="2:11" ht="15" customHeight="1">
      <c r="B40" s="254"/>
      <c r="C40" s="255"/>
      <c r="D40" s="253"/>
      <c r="E40" s="257" t="s">
        <v>873</v>
      </c>
      <c r="F40" s="253"/>
      <c r="G40" s="369" t="s">
        <v>874</v>
      </c>
      <c r="H40" s="369"/>
      <c r="I40" s="369"/>
      <c r="J40" s="369"/>
      <c r="K40" s="251"/>
    </row>
    <row r="41" spans="2:11" ht="15" customHeight="1">
      <c r="B41" s="254"/>
      <c r="C41" s="255"/>
      <c r="D41" s="253"/>
      <c r="E41" s="257"/>
      <c r="F41" s="253"/>
      <c r="G41" s="369" t="s">
        <v>875</v>
      </c>
      <c r="H41" s="369"/>
      <c r="I41" s="369"/>
      <c r="J41" s="369"/>
      <c r="K41" s="251"/>
    </row>
    <row r="42" spans="2:11" ht="15" customHeight="1">
      <c r="B42" s="254"/>
      <c r="C42" s="255"/>
      <c r="D42" s="253"/>
      <c r="E42" s="257" t="s">
        <v>876</v>
      </c>
      <c r="F42" s="253"/>
      <c r="G42" s="369" t="s">
        <v>877</v>
      </c>
      <c r="H42" s="369"/>
      <c r="I42" s="369"/>
      <c r="J42" s="369"/>
      <c r="K42" s="251"/>
    </row>
    <row r="43" spans="2:11" ht="15" customHeight="1">
      <c r="B43" s="254"/>
      <c r="C43" s="255"/>
      <c r="D43" s="253"/>
      <c r="E43" s="257" t="s">
        <v>115</v>
      </c>
      <c r="F43" s="253"/>
      <c r="G43" s="369" t="s">
        <v>878</v>
      </c>
      <c r="H43" s="369"/>
      <c r="I43" s="369"/>
      <c r="J43" s="369"/>
      <c r="K43" s="251"/>
    </row>
    <row r="44" spans="2:11" ht="12.75" customHeight="1">
      <c r="B44" s="254"/>
      <c r="C44" s="255"/>
      <c r="D44" s="253"/>
      <c r="E44" s="253"/>
      <c r="F44" s="253"/>
      <c r="G44" s="253"/>
      <c r="H44" s="253"/>
      <c r="I44" s="253"/>
      <c r="J44" s="253"/>
      <c r="K44" s="251"/>
    </row>
    <row r="45" spans="2:11" ht="15" customHeight="1">
      <c r="B45" s="254"/>
      <c r="C45" s="255"/>
      <c r="D45" s="369" t="s">
        <v>879</v>
      </c>
      <c r="E45" s="369"/>
      <c r="F45" s="369"/>
      <c r="G45" s="369"/>
      <c r="H45" s="369"/>
      <c r="I45" s="369"/>
      <c r="J45" s="369"/>
      <c r="K45" s="251"/>
    </row>
    <row r="46" spans="2:11" ht="15" customHeight="1">
      <c r="B46" s="254"/>
      <c r="C46" s="255"/>
      <c r="D46" s="255"/>
      <c r="E46" s="369" t="s">
        <v>880</v>
      </c>
      <c r="F46" s="369"/>
      <c r="G46" s="369"/>
      <c r="H46" s="369"/>
      <c r="I46" s="369"/>
      <c r="J46" s="369"/>
      <c r="K46" s="251"/>
    </row>
    <row r="47" spans="2:11" ht="15" customHeight="1">
      <c r="B47" s="254"/>
      <c r="C47" s="255"/>
      <c r="D47" s="255"/>
      <c r="E47" s="369" t="s">
        <v>881</v>
      </c>
      <c r="F47" s="369"/>
      <c r="G47" s="369"/>
      <c r="H47" s="369"/>
      <c r="I47" s="369"/>
      <c r="J47" s="369"/>
      <c r="K47" s="251"/>
    </row>
    <row r="48" spans="2:11" ht="15" customHeight="1">
      <c r="B48" s="254"/>
      <c r="C48" s="255"/>
      <c r="D48" s="255"/>
      <c r="E48" s="369" t="s">
        <v>882</v>
      </c>
      <c r="F48" s="369"/>
      <c r="G48" s="369"/>
      <c r="H48" s="369"/>
      <c r="I48" s="369"/>
      <c r="J48" s="369"/>
      <c r="K48" s="251"/>
    </row>
    <row r="49" spans="2:11" ht="15" customHeight="1">
      <c r="B49" s="254"/>
      <c r="C49" s="255"/>
      <c r="D49" s="369" t="s">
        <v>883</v>
      </c>
      <c r="E49" s="369"/>
      <c r="F49" s="369"/>
      <c r="G49" s="369"/>
      <c r="H49" s="369"/>
      <c r="I49" s="369"/>
      <c r="J49" s="369"/>
      <c r="K49" s="251"/>
    </row>
    <row r="50" spans="2:11" ht="25.5" customHeight="1">
      <c r="B50" s="250"/>
      <c r="C50" s="368" t="s">
        <v>884</v>
      </c>
      <c r="D50" s="368"/>
      <c r="E50" s="368"/>
      <c r="F50" s="368"/>
      <c r="G50" s="368"/>
      <c r="H50" s="368"/>
      <c r="I50" s="368"/>
      <c r="J50" s="368"/>
      <c r="K50" s="251"/>
    </row>
    <row r="51" spans="2:11" ht="5.25" customHeight="1">
      <c r="B51" s="250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50"/>
      <c r="C52" s="369" t="s">
        <v>885</v>
      </c>
      <c r="D52" s="369"/>
      <c r="E52" s="369"/>
      <c r="F52" s="369"/>
      <c r="G52" s="369"/>
      <c r="H52" s="369"/>
      <c r="I52" s="369"/>
      <c r="J52" s="369"/>
      <c r="K52" s="251"/>
    </row>
    <row r="53" spans="2:11" ht="15" customHeight="1">
      <c r="B53" s="250"/>
      <c r="C53" s="369" t="s">
        <v>886</v>
      </c>
      <c r="D53" s="369"/>
      <c r="E53" s="369"/>
      <c r="F53" s="369"/>
      <c r="G53" s="369"/>
      <c r="H53" s="369"/>
      <c r="I53" s="369"/>
      <c r="J53" s="369"/>
      <c r="K53" s="251"/>
    </row>
    <row r="54" spans="2:11" ht="12.75" customHeight="1">
      <c r="B54" s="250"/>
      <c r="C54" s="253"/>
      <c r="D54" s="253"/>
      <c r="E54" s="253"/>
      <c r="F54" s="253"/>
      <c r="G54" s="253"/>
      <c r="H54" s="253"/>
      <c r="I54" s="253"/>
      <c r="J54" s="253"/>
      <c r="K54" s="251"/>
    </row>
    <row r="55" spans="2:11" ht="15" customHeight="1">
      <c r="B55" s="250"/>
      <c r="C55" s="369" t="s">
        <v>887</v>
      </c>
      <c r="D55" s="369"/>
      <c r="E55" s="369"/>
      <c r="F55" s="369"/>
      <c r="G55" s="369"/>
      <c r="H55" s="369"/>
      <c r="I55" s="369"/>
      <c r="J55" s="369"/>
      <c r="K55" s="251"/>
    </row>
    <row r="56" spans="2:11" ht="15" customHeight="1">
      <c r="B56" s="250"/>
      <c r="C56" s="255"/>
      <c r="D56" s="369" t="s">
        <v>888</v>
      </c>
      <c r="E56" s="369"/>
      <c r="F56" s="369"/>
      <c r="G56" s="369"/>
      <c r="H56" s="369"/>
      <c r="I56" s="369"/>
      <c r="J56" s="369"/>
      <c r="K56" s="251"/>
    </row>
    <row r="57" spans="2:11" ht="15" customHeight="1">
      <c r="B57" s="250"/>
      <c r="C57" s="255"/>
      <c r="D57" s="369" t="s">
        <v>889</v>
      </c>
      <c r="E57" s="369"/>
      <c r="F57" s="369"/>
      <c r="G57" s="369"/>
      <c r="H57" s="369"/>
      <c r="I57" s="369"/>
      <c r="J57" s="369"/>
      <c r="K57" s="251"/>
    </row>
    <row r="58" spans="2:11" ht="15" customHeight="1">
      <c r="B58" s="250"/>
      <c r="C58" s="255"/>
      <c r="D58" s="369" t="s">
        <v>890</v>
      </c>
      <c r="E58" s="369"/>
      <c r="F58" s="369"/>
      <c r="G58" s="369"/>
      <c r="H58" s="369"/>
      <c r="I58" s="369"/>
      <c r="J58" s="369"/>
      <c r="K58" s="251"/>
    </row>
    <row r="59" spans="2:11" ht="15" customHeight="1">
      <c r="B59" s="250"/>
      <c r="C59" s="255"/>
      <c r="D59" s="369" t="s">
        <v>891</v>
      </c>
      <c r="E59" s="369"/>
      <c r="F59" s="369"/>
      <c r="G59" s="369"/>
      <c r="H59" s="369"/>
      <c r="I59" s="369"/>
      <c r="J59" s="369"/>
      <c r="K59" s="251"/>
    </row>
    <row r="60" spans="2:11" ht="15" customHeight="1">
      <c r="B60" s="250"/>
      <c r="C60" s="255"/>
      <c r="D60" s="371" t="s">
        <v>892</v>
      </c>
      <c r="E60" s="371"/>
      <c r="F60" s="371"/>
      <c r="G60" s="371"/>
      <c r="H60" s="371"/>
      <c r="I60" s="371"/>
      <c r="J60" s="371"/>
      <c r="K60" s="251"/>
    </row>
    <row r="61" spans="2:11" ht="15" customHeight="1">
      <c r="B61" s="250"/>
      <c r="C61" s="255"/>
      <c r="D61" s="369" t="s">
        <v>893</v>
      </c>
      <c r="E61" s="369"/>
      <c r="F61" s="369"/>
      <c r="G61" s="369"/>
      <c r="H61" s="369"/>
      <c r="I61" s="369"/>
      <c r="J61" s="369"/>
      <c r="K61" s="251"/>
    </row>
    <row r="62" spans="2:11" ht="12.75" customHeight="1">
      <c r="B62" s="250"/>
      <c r="C62" s="255"/>
      <c r="D62" s="255"/>
      <c r="E62" s="258"/>
      <c r="F62" s="255"/>
      <c r="G62" s="255"/>
      <c r="H62" s="255"/>
      <c r="I62" s="255"/>
      <c r="J62" s="255"/>
      <c r="K62" s="251"/>
    </row>
    <row r="63" spans="2:11" ht="15" customHeight="1">
      <c r="B63" s="250"/>
      <c r="C63" s="255"/>
      <c r="D63" s="369" t="s">
        <v>894</v>
      </c>
      <c r="E63" s="369"/>
      <c r="F63" s="369"/>
      <c r="G63" s="369"/>
      <c r="H63" s="369"/>
      <c r="I63" s="369"/>
      <c r="J63" s="369"/>
      <c r="K63" s="251"/>
    </row>
    <row r="64" spans="2:11" ht="15" customHeight="1">
      <c r="B64" s="250"/>
      <c r="C64" s="255"/>
      <c r="D64" s="371" t="s">
        <v>895</v>
      </c>
      <c r="E64" s="371"/>
      <c r="F64" s="371"/>
      <c r="G64" s="371"/>
      <c r="H64" s="371"/>
      <c r="I64" s="371"/>
      <c r="J64" s="371"/>
      <c r="K64" s="251"/>
    </row>
    <row r="65" spans="2:11" ht="15" customHeight="1">
      <c r="B65" s="250"/>
      <c r="C65" s="255"/>
      <c r="D65" s="369" t="s">
        <v>896</v>
      </c>
      <c r="E65" s="369"/>
      <c r="F65" s="369"/>
      <c r="G65" s="369"/>
      <c r="H65" s="369"/>
      <c r="I65" s="369"/>
      <c r="J65" s="369"/>
      <c r="K65" s="251"/>
    </row>
    <row r="66" spans="2:11" ht="15" customHeight="1">
      <c r="B66" s="250"/>
      <c r="C66" s="255"/>
      <c r="D66" s="369" t="s">
        <v>897</v>
      </c>
      <c r="E66" s="369"/>
      <c r="F66" s="369"/>
      <c r="G66" s="369"/>
      <c r="H66" s="369"/>
      <c r="I66" s="369"/>
      <c r="J66" s="369"/>
      <c r="K66" s="251"/>
    </row>
    <row r="67" spans="2:11" ht="15" customHeight="1">
      <c r="B67" s="250"/>
      <c r="C67" s="255"/>
      <c r="D67" s="369" t="s">
        <v>898</v>
      </c>
      <c r="E67" s="369"/>
      <c r="F67" s="369"/>
      <c r="G67" s="369"/>
      <c r="H67" s="369"/>
      <c r="I67" s="369"/>
      <c r="J67" s="369"/>
      <c r="K67" s="251"/>
    </row>
    <row r="68" spans="2:11" ht="15" customHeight="1">
      <c r="B68" s="250"/>
      <c r="C68" s="255"/>
      <c r="D68" s="369" t="s">
        <v>899</v>
      </c>
      <c r="E68" s="369"/>
      <c r="F68" s="369"/>
      <c r="G68" s="369"/>
      <c r="H68" s="369"/>
      <c r="I68" s="369"/>
      <c r="J68" s="369"/>
      <c r="K68" s="251"/>
    </row>
    <row r="69" spans="2:11" ht="12.75" customHeight="1">
      <c r="B69" s="259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2:11" ht="18.75" customHeight="1">
      <c r="B70" s="262"/>
      <c r="C70" s="262"/>
      <c r="D70" s="262"/>
      <c r="E70" s="262"/>
      <c r="F70" s="262"/>
      <c r="G70" s="262"/>
      <c r="H70" s="262"/>
      <c r="I70" s="262"/>
      <c r="J70" s="262"/>
      <c r="K70" s="263"/>
    </row>
    <row r="71" spans="2:11" ht="18.75" customHeight="1"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2:11" ht="7.5" customHeight="1">
      <c r="B72" s="264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ht="45" customHeight="1">
      <c r="B73" s="267"/>
      <c r="C73" s="372" t="s">
        <v>90</v>
      </c>
      <c r="D73" s="372"/>
      <c r="E73" s="372"/>
      <c r="F73" s="372"/>
      <c r="G73" s="372"/>
      <c r="H73" s="372"/>
      <c r="I73" s="372"/>
      <c r="J73" s="372"/>
      <c r="K73" s="268"/>
    </row>
    <row r="74" spans="2:11" ht="17.25" customHeight="1">
      <c r="B74" s="267"/>
      <c r="C74" s="269" t="s">
        <v>900</v>
      </c>
      <c r="D74" s="269"/>
      <c r="E74" s="269"/>
      <c r="F74" s="269" t="s">
        <v>901</v>
      </c>
      <c r="G74" s="270"/>
      <c r="H74" s="269" t="s">
        <v>111</v>
      </c>
      <c r="I74" s="269" t="s">
        <v>54</v>
      </c>
      <c r="J74" s="269" t="s">
        <v>902</v>
      </c>
      <c r="K74" s="268"/>
    </row>
    <row r="75" spans="2:11" ht="17.25" customHeight="1">
      <c r="B75" s="267"/>
      <c r="C75" s="271" t="s">
        <v>903</v>
      </c>
      <c r="D75" s="271"/>
      <c r="E75" s="271"/>
      <c r="F75" s="272" t="s">
        <v>904</v>
      </c>
      <c r="G75" s="273"/>
      <c r="H75" s="271"/>
      <c r="I75" s="271"/>
      <c r="J75" s="271" t="s">
        <v>905</v>
      </c>
      <c r="K75" s="268"/>
    </row>
    <row r="76" spans="2:11" ht="5.25" customHeight="1">
      <c r="B76" s="267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7"/>
      <c r="C77" s="257" t="s">
        <v>50</v>
      </c>
      <c r="D77" s="274"/>
      <c r="E77" s="274"/>
      <c r="F77" s="276" t="s">
        <v>906</v>
      </c>
      <c r="G77" s="275"/>
      <c r="H77" s="257" t="s">
        <v>907</v>
      </c>
      <c r="I77" s="257" t="s">
        <v>908</v>
      </c>
      <c r="J77" s="257">
        <v>20</v>
      </c>
      <c r="K77" s="268"/>
    </row>
    <row r="78" spans="2:11" ht="15" customHeight="1">
      <c r="B78" s="267"/>
      <c r="C78" s="257" t="s">
        <v>909</v>
      </c>
      <c r="D78" s="257"/>
      <c r="E78" s="257"/>
      <c r="F78" s="276" t="s">
        <v>906</v>
      </c>
      <c r="G78" s="275"/>
      <c r="H78" s="257" t="s">
        <v>910</v>
      </c>
      <c r="I78" s="257" t="s">
        <v>908</v>
      </c>
      <c r="J78" s="257">
        <v>120</v>
      </c>
      <c r="K78" s="268"/>
    </row>
    <row r="79" spans="2:11" ht="15" customHeight="1">
      <c r="B79" s="277"/>
      <c r="C79" s="257" t="s">
        <v>911</v>
      </c>
      <c r="D79" s="257"/>
      <c r="E79" s="257"/>
      <c r="F79" s="276" t="s">
        <v>912</v>
      </c>
      <c r="G79" s="275"/>
      <c r="H79" s="257" t="s">
        <v>913</v>
      </c>
      <c r="I79" s="257" t="s">
        <v>908</v>
      </c>
      <c r="J79" s="257">
        <v>50</v>
      </c>
      <c r="K79" s="268"/>
    </row>
    <row r="80" spans="2:11" ht="15" customHeight="1">
      <c r="B80" s="277"/>
      <c r="C80" s="257" t="s">
        <v>914</v>
      </c>
      <c r="D80" s="257"/>
      <c r="E80" s="257"/>
      <c r="F80" s="276" t="s">
        <v>906</v>
      </c>
      <c r="G80" s="275"/>
      <c r="H80" s="257" t="s">
        <v>915</v>
      </c>
      <c r="I80" s="257" t="s">
        <v>916</v>
      </c>
      <c r="J80" s="257"/>
      <c r="K80" s="268"/>
    </row>
    <row r="81" spans="2:11" ht="15" customHeight="1">
      <c r="B81" s="277"/>
      <c r="C81" s="278" t="s">
        <v>917</v>
      </c>
      <c r="D81" s="278"/>
      <c r="E81" s="278"/>
      <c r="F81" s="279" t="s">
        <v>912</v>
      </c>
      <c r="G81" s="278"/>
      <c r="H81" s="278" t="s">
        <v>918</v>
      </c>
      <c r="I81" s="278" t="s">
        <v>908</v>
      </c>
      <c r="J81" s="278">
        <v>15</v>
      </c>
      <c r="K81" s="268"/>
    </row>
    <row r="82" spans="2:11" ht="15" customHeight="1">
      <c r="B82" s="277"/>
      <c r="C82" s="278" t="s">
        <v>919</v>
      </c>
      <c r="D82" s="278"/>
      <c r="E82" s="278"/>
      <c r="F82" s="279" t="s">
        <v>912</v>
      </c>
      <c r="G82" s="278"/>
      <c r="H82" s="278" t="s">
        <v>920</v>
      </c>
      <c r="I82" s="278" t="s">
        <v>908</v>
      </c>
      <c r="J82" s="278">
        <v>15</v>
      </c>
      <c r="K82" s="268"/>
    </row>
    <row r="83" spans="2:11" ht="15" customHeight="1">
      <c r="B83" s="277"/>
      <c r="C83" s="278" t="s">
        <v>921</v>
      </c>
      <c r="D83" s="278"/>
      <c r="E83" s="278"/>
      <c r="F83" s="279" t="s">
        <v>912</v>
      </c>
      <c r="G83" s="278"/>
      <c r="H83" s="278" t="s">
        <v>922</v>
      </c>
      <c r="I83" s="278" t="s">
        <v>908</v>
      </c>
      <c r="J83" s="278">
        <v>20</v>
      </c>
      <c r="K83" s="268"/>
    </row>
    <row r="84" spans="2:11" ht="15" customHeight="1">
      <c r="B84" s="277"/>
      <c r="C84" s="278" t="s">
        <v>923</v>
      </c>
      <c r="D84" s="278"/>
      <c r="E84" s="278"/>
      <c r="F84" s="279" t="s">
        <v>912</v>
      </c>
      <c r="G84" s="278"/>
      <c r="H84" s="278" t="s">
        <v>924</v>
      </c>
      <c r="I84" s="278" t="s">
        <v>908</v>
      </c>
      <c r="J84" s="278">
        <v>20</v>
      </c>
      <c r="K84" s="268"/>
    </row>
    <row r="85" spans="2:11" ht="15" customHeight="1">
      <c r="B85" s="277"/>
      <c r="C85" s="257" t="s">
        <v>925</v>
      </c>
      <c r="D85" s="257"/>
      <c r="E85" s="257"/>
      <c r="F85" s="276" t="s">
        <v>912</v>
      </c>
      <c r="G85" s="275"/>
      <c r="H85" s="257" t="s">
        <v>926</v>
      </c>
      <c r="I85" s="257" t="s">
        <v>908</v>
      </c>
      <c r="J85" s="257">
        <v>50</v>
      </c>
      <c r="K85" s="268"/>
    </row>
    <row r="86" spans="2:11" ht="15" customHeight="1">
      <c r="B86" s="277"/>
      <c r="C86" s="257" t="s">
        <v>927</v>
      </c>
      <c r="D86" s="257"/>
      <c r="E86" s="257"/>
      <c r="F86" s="276" t="s">
        <v>912</v>
      </c>
      <c r="G86" s="275"/>
      <c r="H86" s="257" t="s">
        <v>928</v>
      </c>
      <c r="I86" s="257" t="s">
        <v>908</v>
      </c>
      <c r="J86" s="257">
        <v>20</v>
      </c>
      <c r="K86" s="268"/>
    </row>
    <row r="87" spans="2:11" ht="15" customHeight="1">
      <c r="B87" s="277"/>
      <c r="C87" s="257" t="s">
        <v>929</v>
      </c>
      <c r="D87" s="257"/>
      <c r="E87" s="257"/>
      <c r="F87" s="276" t="s">
        <v>912</v>
      </c>
      <c r="G87" s="275"/>
      <c r="H87" s="257" t="s">
        <v>930</v>
      </c>
      <c r="I87" s="257" t="s">
        <v>908</v>
      </c>
      <c r="J87" s="257">
        <v>20</v>
      </c>
      <c r="K87" s="268"/>
    </row>
    <row r="88" spans="2:11" ht="15" customHeight="1">
      <c r="B88" s="277"/>
      <c r="C88" s="257" t="s">
        <v>931</v>
      </c>
      <c r="D88" s="257"/>
      <c r="E88" s="257"/>
      <c r="F88" s="276" t="s">
        <v>912</v>
      </c>
      <c r="G88" s="275"/>
      <c r="H88" s="257" t="s">
        <v>932</v>
      </c>
      <c r="I88" s="257" t="s">
        <v>908</v>
      </c>
      <c r="J88" s="257">
        <v>50</v>
      </c>
      <c r="K88" s="268"/>
    </row>
    <row r="89" spans="2:11" ht="15" customHeight="1">
      <c r="B89" s="277"/>
      <c r="C89" s="257" t="s">
        <v>933</v>
      </c>
      <c r="D89" s="257"/>
      <c r="E89" s="257"/>
      <c r="F89" s="276" t="s">
        <v>912</v>
      </c>
      <c r="G89" s="275"/>
      <c r="H89" s="257" t="s">
        <v>933</v>
      </c>
      <c r="I89" s="257" t="s">
        <v>908</v>
      </c>
      <c r="J89" s="257">
        <v>50</v>
      </c>
      <c r="K89" s="268"/>
    </row>
    <row r="90" spans="2:11" ht="15" customHeight="1">
      <c r="B90" s="277"/>
      <c r="C90" s="257" t="s">
        <v>116</v>
      </c>
      <c r="D90" s="257"/>
      <c r="E90" s="257"/>
      <c r="F90" s="276" t="s">
        <v>912</v>
      </c>
      <c r="G90" s="275"/>
      <c r="H90" s="257" t="s">
        <v>934</v>
      </c>
      <c r="I90" s="257" t="s">
        <v>908</v>
      </c>
      <c r="J90" s="257">
        <v>255</v>
      </c>
      <c r="K90" s="268"/>
    </row>
    <row r="91" spans="2:11" ht="15" customHeight="1">
      <c r="B91" s="277"/>
      <c r="C91" s="257" t="s">
        <v>935</v>
      </c>
      <c r="D91" s="257"/>
      <c r="E91" s="257"/>
      <c r="F91" s="276" t="s">
        <v>906</v>
      </c>
      <c r="G91" s="275"/>
      <c r="H91" s="257" t="s">
        <v>936</v>
      </c>
      <c r="I91" s="257" t="s">
        <v>937</v>
      </c>
      <c r="J91" s="257"/>
      <c r="K91" s="268"/>
    </row>
    <row r="92" spans="2:11" ht="15" customHeight="1">
      <c r="B92" s="277"/>
      <c r="C92" s="257" t="s">
        <v>938</v>
      </c>
      <c r="D92" s="257"/>
      <c r="E92" s="257"/>
      <c r="F92" s="276" t="s">
        <v>906</v>
      </c>
      <c r="G92" s="275"/>
      <c r="H92" s="257" t="s">
        <v>939</v>
      </c>
      <c r="I92" s="257" t="s">
        <v>940</v>
      </c>
      <c r="J92" s="257"/>
      <c r="K92" s="268"/>
    </row>
    <row r="93" spans="2:11" ht="15" customHeight="1">
      <c r="B93" s="277"/>
      <c r="C93" s="257" t="s">
        <v>941</v>
      </c>
      <c r="D93" s="257"/>
      <c r="E93" s="257"/>
      <c r="F93" s="276" t="s">
        <v>906</v>
      </c>
      <c r="G93" s="275"/>
      <c r="H93" s="257" t="s">
        <v>941</v>
      </c>
      <c r="I93" s="257" t="s">
        <v>940</v>
      </c>
      <c r="J93" s="257"/>
      <c r="K93" s="268"/>
    </row>
    <row r="94" spans="2:11" ht="15" customHeight="1">
      <c r="B94" s="277"/>
      <c r="C94" s="257" t="s">
        <v>35</v>
      </c>
      <c r="D94" s="257"/>
      <c r="E94" s="257"/>
      <c r="F94" s="276" t="s">
        <v>906</v>
      </c>
      <c r="G94" s="275"/>
      <c r="H94" s="257" t="s">
        <v>942</v>
      </c>
      <c r="I94" s="257" t="s">
        <v>940</v>
      </c>
      <c r="J94" s="257"/>
      <c r="K94" s="268"/>
    </row>
    <row r="95" spans="2:11" ht="15" customHeight="1">
      <c r="B95" s="277"/>
      <c r="C95" s="257" t="s">
        <v>45</v>
      </c>
      <c r="D95" s="257"/>
      <c r="E95" s="257"/>
      <c r="F95" s="276" t="s">
        <v>906</v>
      </c>
      <c r="G95" s="275"/>
      <c r="H95" s="257" t="s">
        <v>943</v>
      </c>
      <c r="I95" s="257" t="s">
        <v>940</v>
      </c>
      <c r="J95" s="257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3"/>
      <c r="C98" s="263"/>
      <c r="D98" s="263"/>
      <c r="E98" s="263"/>
      <c r="F98" s="263"/>
      <c r="G98" s="263"/>
      <c r="H98" s="263"/>
      <c r="I98" s="263"/>
      <c r="J98" s="263"/>
      <c r="K98" s="263"/>
    </row>
    <row r="99" spans="2:11" ht="7.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6"/>
    </row>
    <row r="100" spans="2:11" ht="45" customHeight="1">
      <c r="B100" s="267"/>
      <c r="C100" s="372" t="s">
        <v>944</v>
      </c>
      <c r="D100" s="372"/>
      <c r="E100" s="372"/>
      <c r="F100" s="372"/>
      <c r="G100" s="372"/>
      <c r="H100" s="372"/>
      <c r="I100" s="372"/>
      <c r="J100" s="372"/>
      <c r="K100" s="268"/>
    </row>
    <row r="101" spans="2:11" ht="17.25" customHeight="1">
      <c r="B101" s="267"/>
      <c r="C101" s="269" t="s">
        <v>900</v>
      </c>
      <c r="D101" s="269"/>
      <c r="E101" s="269"/>
      <c r="F101" s="269" t="s">
        <v>901</v>
      </c>
      <c r="G101" s="270"/>
      <c r="H101" s="269" t="s">
        <v>111</v>
      </c>
      <c r="I101" s="269" t="s">
        <v>54</v>
      </c>
      <c r="J101" s="269" t="s">
        <v>902</v>
      </c>
      <c r="K101" s="268"/>
    </row>
    <row r="102" spans="2:11" ht="17.25" customHeight="1">
      <c r="B102" s="267"/>
      <c r="C102" s="271" t="s">
        <v>903</v>
      </c>
      <c r="D102" s="271"/>
      <c r="E102" s="271"/>
      <c r="F102" s="272" t="s">
        <v>904</v>
      </c>
      <c r="G102" s="273"/>
      <c r="H102" s="271"/>
      <c r="I102" s="271"/>
      <c r="J102" s="271" t="s">
        <v>905</v>
      </c>
      <c r="K102" s="268"/>
    </row>
    <row r="103" spans="2:11" ht="5.25" customHeight="1">
      <c r="B103" s="267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7"/>
      <c r="C104" s="257" t="s">
        <v>50</v>
      </c>
      <c r="D104" s="274"/>
      <c r="E104" s="274"/>
      <c r="F104" s="276" t="s">
        <v>906</v>
      </c>
      <c r="G104" s="285"/>
      <c r="H104" s="257" t="s">
        <v>945</v>
      </c>
      <c r="I104" s="257" t="s">
        <v>908</v>
      </c>
      <c r="J104" s="257">
        <v>20</v>
      </c>
      <c r="K104" s="268"/>
    </row>
    <row r="105" spans="2:11" ht="15" customHeight="1">
      <c r="B105" s="267"/>
      <c r="C105" s="257" t="s">
        <v>909</v>
      </c>
      <c r="D105" s="257"/>
      <c r="E105" s="257"/>
      <c r="F105" s="276" t="s">
        <v>906</v>
      </c>
      <c r="G105" s="257"/>
      <c r="H105" s="257" t="s">
        <v>945</v>
      </c>
      <c r="I105" s="257" t="s">
        <v>908</v>
      </c>
      <c r="J105" s="257">
        <v>120</v>
      </c>
      <c r="K105" s="268"/>
    </row>
    <row r="106" spans="2:11" ht="15" customHeight="1">
      <c r="B106" s="277"/>
      <c r="C106" s="257" t="s">
        <v>911</v>
      </c>
      <c r="D106" s="257"/>
      <c r="E106" s="257"/>
      <c r="F106" s="276" t="s">
        <v>912</v>
      </c>
      <c r="G106" s="257"/>
      <c r="H106" s="257" t="s">
        <v>945</v>
      </c>
      <c r="I106" s="257" t="s">
        <v>908</v>
      </c>
      <c r="J106" s="257">
        <v>50</v>
      </c>
      <c r="K106" s="268"/>
    </row>
    <row r="107" spans="2:11" ht="15" customHeight="1">
      <c r="B107" s="277"/>
      <c r="C107" s="257" t="s">
        <v>914</v>
      </c>
      <c r="D107" s="257"/>
      <c r="E107" s="257"/>
      <c r="F107" s="276" t="s">
        <v>906</v>
      </c>
      <c r="G107" s="257"/>
      <c r="H107" s="257" t="s">
        <v>945</v>
      </c>
      <c r="I107" s="257" t="s">
        <v>916</v>
      </c>
      <c r="J107" s="257"/>
      <c r="K107" s="268"/>
    </row>
    <row r="108" spans="2:11" ht="15" customHeight="1">
      <c r="B108" s="277"/>
      <c r="C108" s="257" t="s">
        <v>925</v>
      </c>
      <c r="D108" s="257"/>
      <c r="E108" s="257"/>
      <c r="F108" s="276" t="s">
        <v>912</v>
      </c>
      <c r="G108" s="257"/>
      <c r="H108" s="257" t="s">
        <v>945</v>
      </c>
      <c r="I108" s="257" t="s">
        <v>908</v>
      </c>
      <c r="J108" s="257">
        <v>50</v>
      </c>
      <c r="K108" s="268"/>
    </row>
    <row r="109" spans="2:11" ht="15" customHeight="1">
      <c r="B109" s="277"/>
      <c r="C109" s="257" t="s">
        <v>933</v>
      </c>
      <c r="D109" s="257"/>
      <c r="E109" s="257"/>
      <c r="F109" s="276" t="s">
        <v>912</v>
      </c>
      <c r="G109" s="257"/>
      <c r="H109" s="257" t="s">
        <v>945</v>
      </c>
      <c r="I109" s="257" t="s">
        <v>908</v>
      </c>
      <c r="J109" s="257">
        <v>50</v>
      </c>
      <c r="K109" s="268"/>
    </row>
    <row r="110" spans="2:11" ht="15" customHeight="1">
      <c r="B110" s="277"/>
      <c r="C110" s="257" t="s">
        <v>931</v>
      </c>
      <c r="D110" s="257"/>
      <c r="E110" s="257"/>
      <c r="F110" s="276" t="s">
        <v>912</v>
      </c>
      <c r="G110" s="257"/>
      <c r="H110" s="257" t="s">
        <v>945</v>
      </c>
      <c r="I110" s="257" t="s">
        <v>908</v>
      </c>
      <c r="J110" s="257">
        <v>50</v>
      </c>
      <c r="K110" s="268"/>
    </row>
    <row r="111" spans="2:11" ht="15" customHeight="1">
      <c r="B111" s="277"/>
      <c r="C111" s="257" t="s">
        <v>50</v>
      </c>
      <c r="D111" s="257"/>
      <c r="E111" s="257"/>
      <c r="F111" s="276" t="s">
        <v>906</v>
      </c>
      <c r="G111" s="257"/>
      <c r="H111" s="257" t="s">
        <v>946</v>
      </c>
      <c r="I111" s="257" t="s">
        <v>908</v>
      </c>
      <c r="J111" s="257">
        <v>20</v>
      </c>
      <c r="K111" s="268"/>
    </row>
    <row r="112" spans="2:11" ht="15" customHeight="1">
      <c r="B112" s="277"/>
      <c r="C112" s="257" t="s">
        <v>947</v>
      </c>
      <c r="D112" s="257"/>
      <c r="E112" s="257"/>
      <c r="F112" s="276" t="s">
        <v>906</v>
      </c>
      <c r="G112" s="257"/>
      <c r="H112" s="257" t="s">
        <v>948</v>
      </c>
      <c r="I112" s="257" t="s">
        <v>908</v>
      </c>
      <c r="J112" s="257">
        <v>120</v>
      </c>
      <c r="K112" s="268"/>
    </row>
    <row r="113" spans="2:11" ht="15" customHeight="1">
      <c r="B113" s="277"/>
      <c r="C113" s="257" t="s">
        <v>35</v>
      </c>
      <c r="D113" s="257"/>
      <c r="E113" s="257"/>
      <c r="F113" s="276" t="s">
        <v>906</v>
      </c>
      <c r="G113" s="257"/>
      <c r="H113" s="257" t="s">
        <v>949</v>
      </c>
      <c r="I113" s="257" t="s">
        <v>940</v>
      </c>
      <c r="J113" s="257"/>
      <c r="K113" s="268"/>
    </row>
    <row r="114" spans="2:11" ht="15" customHeight="1">
      <c r="B114" s="277"/>
      <c r="C114" s="257" t="s">
        <v>45</v>
      </c>
      <c r="D114" s="257"/>
      <c r="E114" s="257"/>
      <c r="F114" s="276" t="s">
        <v>906</v>
      </c>
      <c r="G114" s="257"/>
      <c r="H114" s="257" t="s">
        <v>950</v>
      </c>
      <c r="I114" s="257" t="s">
        <v>940</v>
      </c>
      <c r="J114" s="257"/>
      <c r="K114" s="268"/>
    </row>
    <row r="115" spans="2:11" ht="15" customHeight="1">
      <c r="B115" s="277"/>
      <c r="C115" s="257" t="s">
        <v>54</v>
      </c>
      <c r="D115" s="257"/>
      <c r="E115" s="257"/>
      <c r="F115" s="276" t="s">
        <v>906</v>
      </c>
      <c r="G115" s="257"/>
      <c r="H115" s="257" t="s">
        <v>951</v>
      </c>
      <c r="I115" s="257" t="s">
        <v>952</v>
      </c>
      <c r="J115" s="257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3"/>
      <c r="D117" s="253"/>
      <c r="E117" s="253"/>
      <c r="F117" s="288"/>
      <c r="G117" s="253"/>
      <c r="H117" s="253"/>
      <c r="I117" s="253"/>
      <c r="J117" s="253"/>
      <c r="K117" s="287"/>
    </row>
    <row r="118" spans="2:11" ht="18.75" customHeight="1"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367" t="s">
        <v>953</v>
      </c>
      <c r="D120" s="367"/>
      <c r="E120" s="367"/>
      <c r="F120" s="367"/>
      <c r="G120" s="367"/>
      <c r="H120" s="367"/>
      <c r="I120" s="367"/>
      <c r="J120" s="367"/>
      <c r="K120" s="293"/>
    </row>
    <row r="121" spans="2:11" ht="17.25" customHeight="1">
      <c r="B121" s="294"/>
      <c r="C121" s="269" t="s">
        <v>900</v>
      </c>
      <c r="D121" s="269"/>
      <c r="E121" s="269"/>
      <c r="F121" s="269" t="s">
        <v>901</v>
      </c>
      <c r="G121" s="270"/>
      <c r="H121" s="269" t="s">
        <v>111</v>
      </c>
      <c r="I121" s="269" t="s">
        <v>54</v>
      </c>
      <c r="J121" s="269" t="s">
        <v>902</v>
      </c>
      <c r="K121" s="295"/>
    </row>
    <row r="122" spans="2:11" ht="17.25" customHeight="1">
      <c r="B122" s="294"/>
      <c r="C122" s="271" t="s">
        <v>903</v>
      </c>
      <c r="D122" s="271"/>
      <c r="E122" s="271"/>
      <c r="F122" s="272" t="s">
        <v>904</v>
      </c>
      <c r="G122" s="273"/>
      <c r="H122" s="271"/>
      <c r="I122" s="271"/>
      <c r="J122" s="271" t="s">
        <v>905</v>
      </c>
      <c r="K122" s="295"/>
    </row>
    <row r="123" spans="2:11" ht="5.25" customHeight="1">
      <c r="B123" s="296"/>
      <c r="C123" s="274"/>
      <c r="D123" s="274"/>
      <c r="E123" s="274"/>
      <c r="F123" s="274"/>
      <c r="G123" s="257"/>
      <c r="H123" s="274"/>
      <c r="I123" s="274"/>
      <c r="J123" s="274"/>
      <c r="K123" s="297"/>
    </row>
    <row r="124" spans="2:11" ht="15" customHeight="1">
      <c r="B124" s="296"/>
      <c r="C124" s="257" t="s">
        <v>909</v>
      </c>
      <c r="D124" s="274"/>
      <c r="E124" s="274"/>
      <c r="F124" s="276" t="s">
        <v>906</v>
      </c>
      <c r="G124" s="257"/>
      <c r="H124" s="257" t="s">
        <v>945</v>
      </c>
      <c r="I124" s="257" t="s">
        <v>908</v>
      </c>
      <c r="J124" s="257">
        <v>120</v>
      </c>
      <c r="K124" s="298"/>
    </row>
    <row r="125" spans="2:11" ht="15" customHeight="1">
      <c r="B125" s="296"/>
      <c r="C125" s="257" t="s">
        <v>954</v>
      </c>
      <c r="D125" s="257"/>
      <c r="E125" s="257"/>
      <c r="F125" s="276" t="s">
        <v>906</v>
      </c>
      <c r="G125" s="257"/>
      <c r="H125" s="257" t="s">
        <v>955</v>
      </c>
      <c r="I125" s="257" t="s">
        <v>908</v>
      </c>
      <c r="J125" s="257" t="s">
        <v>956</v>
      </c>
      <c r="K125" s="298"/>
    </row>
    <row r="126" spans="2:11" ht="15" customHeight="1">
      <c r="B126" s="296"/>
      <c r="C126" s="257" t="s">
        <v>855</v>
      </c>
      <c r="D126" s="257"/>
      <c r="E126" s="257"/>
      <c r="F126" s="276" t="s">
        <v>906</v>
      </c>
      <c r="G126" s="257"/>
      <c r="H126" s="257" t="s">
        <v>957</v>
      </c>
      <c r="I126" s="257" t="s">
        <v>908</v>
      </c>
      <c r="J126" s="257" t="s">
        <v>956</v>
      </c>
      <c r="K126" s="298"/>
    </row>
    <row r="127" spans="2:11" ht="15" customHeight="1">
      <c r="B127" s="296"/>
      <c r="C127" s="257" t="s">
        <v>917</v>
      </c>
      <c r="D127" s="257"/>
      <c r="E127" s="257"/>
      <c r="F127" s="276" t="s">
        <v>912</v>
      </c>
      <c r="G127" s="257"/>
      <c r="H127" s="257" t="s">
        <v>918</v>
      </c>
      <c r="I127" s="257" t="s">
        <v>908</v>
      </c>
      <c r="J127" s="257">
        <v>15</v>
      </c>
      <c r="K127" s="298"/>
    </row>
    <row r="128" spans="2:11" ht="15" customHeight="1">
      <c r="B128" s="296"/>
      <c r="C128" s="278" t="s">
        <v>919</v>
      </c>
      <c r="D128" s="278"/>
      <c r="E128" s="278"/>
      <c r="F128" s="279" t="s">
        <v>912</v>
      </c>
      <c r="G128" s="278"/>
      <c r="H128" s="278" t="s">
        <v>920</v>
      </c>
      <c r="I128" s="278" t="s">
        <v>908</v>
      </c>
      <c r="J128" s="278">
        <v>15</v>
      </c>
      <c r="K128" s="298"/>
    </row>
    <row r="129" spans="2:11" ht="15" customHeight="1">
      <c r="B129" s="296"/>
      <c r="C129" s="278" t="s">
        <v>921</v>
      </c>
      <c r="D129" s="278"/>
      <c r="E129" s="278"/>
      <c r="F129" s="279" t="s">
        <v>912</v>
      </c>
      <c r="G129" s="278"/>
      <c r="H129" s="278" t="s">
        <v>922</v>
      </c>
      <c r="I129" s="278" t="s">
        <v>908</v>
      </c>
      <c r="J129" s="278">
        <v>20</v>
      </c>
      <c r="K129" s="298"/>
    </row>
    <row r="130" spans="2:11" ht="15" customHeight="1">
      <c r="B130" s="296"/>
      <c r="C130" s="278" t="s">
        <v>923</v>
      </c>
      <c r="D130" s="278"/>
      <c r="E130" s="278"/>
      <c r="F130" s="279" t="s">
        <v>912</v>
      </c>
      <c r="G130" s="278"/>
      <c r="H130" s="278" t="s">
        <v>924</v>
      </c>
      <c r="I130" s="278" t="s">
        <v>908</v>
      </c>
      <c r="J130" s="278">
        <v>20</v>
      </c>
      <c r="K130" s="298"/>
    </row>
    <row r="131" spans="2:11" ht="15" customHeight="1">
      <c r="B131" s="296"/>
      <c r="C131" s="257" t="s">
        <v>911</v>
      </c>
      <c r="D131" s="257"/>
      <c r="E131" s="257"/>
      <c r="F131" s="276" t="s">
        <v>912</v>
      </c>
      <c r="G131" s="257"/>
      <c r="H131" s="257" t="s">
        <v>945</v>
      </c>
      <c r="I131" s="257" t="s">
        <v>908</v>
      </c>
      <c r="J131" s="257">
        <v>50</v>
      </c>
      <c r="K131" s="298"/>
    </row>
    <row r="132" spans="2:11" ht="15" customHeight="1">
      <c r="B132" s="296"/>
      <c r="C132" s="257" t="s">
        <v>925</v>
      </c>
      <c r="D132" s="257"/>
      <c r="E132" s="257"/>
      <c r="F132" s="276" t="s">
        <v>912</v>
      </c>
      <c r="G132" s="257"/>
      <c r="H132" s="257" t="s">
        <v>945</v>
      </c>
      <c r="I132" s="257" t="s">
        <v>908</v>
      </c>
      <c r="J132" s="257">
        <v>50</v>
      </c>
      <c r="K132" s="298"/>
    </row>
    <row r="133" spans="2:11" ht="15" customHeight="1">
      <c r="B133" s="296"/>
      <c r="C133" s="257" t="s">
        <v>931</v>
      </c>
      <c r="D133" s="257"/>
      <c r="E133" s="257"/>
      <c r="F133" s="276" t="s">
        <v>912</v>
      </c>
      <c r="G133" s="257"/>
      <c r="H133" s="257" t="s">
        <v>945</v>
      </c>
      <c r="I133" s="257" t="s">
        <v>908</v>
      </c>
      <c r="J133" s="257">
        <v>50</v>
      </c>
      <c r="K133" s="298"/>
    </row>
    <row r="134" spans="2:11" ht="15" customHeight="1">
      <c r="B134" s="296"/>
      <c r="C134" s="257" t="s">
        <v>933</v>
      </c>
      <c r="D134" s="257"/>
      <c r="E134" s="257"/>
      <c r="F134" s="276" t="s">
        <v>912</v>
      </c>
      <c r="G134" s="257"/>
      <c r="H134" s="257" t="s">
        <v>945</v>
      </c>
      <c r="I134" s="257" t="s">
        <v>908</v>
      </c>
      <c r="J134" s="257">
        <v>50</v>
      </c>
      <c r="K134" s="298"/>
    </row>
    <row r="135" spans="2:11" ht="15" customHeight="1">
      <c r="B135" s="296"/>
      <c r="C135" s="257" t="s">
        <v>116</v>
      </c>
      <c r="D135" s="257"/>
      <c r="E135" s="257"/>
      <c r="F135" s="276" t="s">
        <v>912</v>
      </c>
      <c r="G135" s="257"/>
      <c r="H135" s="257" t="s">
        <v>958</v>
      </c>
      <c r="I135" s="257" t="s">
        <v>908</v>
      </c>
      <c r="J135" s="257">
        <v>255</v>
      </c>
      <c r="K135" s="298"/>
    </row>
    <row r="136" spans="2:11" ht="15" customHeight="1">
      <c r="B136" s="296"/>
      <c r="C136" s="257" t="s">
        <v>935</v>
      </c>
      <c r="D136" s="257"/>
      <c r="E136" s="257"/>
      <c r="F136" s="276" t="s">
        <v>906</v>
      </c>
      <c r="G136" s="257"/>
      <c r="H136" s="257" t="s">
        <v>959</v>
      </c>
      <c r="I136" s="257" t="s">
        <v>937</v>
      </c>
      <c r="J136" s="257"/>
      <c r="K136" s="298"/>
    </row>
    <row r="137" spans="2:11" ht="15" customHeight="1">
      <c r="B137" s="296"/>
      <c r="C137" s="257" t="s">
        <v>938</v>
      </c>
      <c r="D137" s="257"/>
      <c r="E137" s="257"/>
      <c r="F137" s="276" t="s">
        <v>906</v>
      </c>
      <c r="G137" s="257"/>
      <c r="H137" s="257" t="s">
        <v>960</v>
      </c>
      <c r="I137" s="257" t="s">
        <v>940</v>
      </c>
      <c r="J137" s="257"/>
      <c r="K137" s="298"/>
    </row>
    <row r="138" spans="2:11" ht="15" customHeight="1">
      <c r="B138" s="296"/>
      <c r="C138" s="257" t="s">
        <v>941</v>
      </c>
      <c r="D138" s="257"/>
      <c r="E138" s="257"/>
      <c r="F138" s="276" t="s">
        <v>906</v>
      </c>
      <c r="G138" s="257"/>
      <c r="H138" s="257" t="s">
        <v>941</v>
      </c>
      <c r="I138" s="257" t="s">
        <v>940</v>
      </c>
      <c r="J138" s="257"/>
      <c r="K138" s="298"/>
    </row>
    <row r="139" spans="2:11" ht="15" customHeight="1">
      <c r="B139" s="296"/>
      <c r="C139" s="257" t="s">
        <v>35</v>
      </c>
      <c r="D139" s="257"/>
      <c r="E139" s="257"/>
      <c r="F139" s="276" t="s">
        <v>906</v>
      </c>
      <c r="G139" s="257"/>
      <c r="H139" s="257" t="s">
        <v>961</v>
      </c>
      <c r="I139" s="257" t="s">
        <v>940</v>
      </c>
      <c r="J139" s="257"/>
      <c r="K139" s="298"/>
    </row>
    <row r="140" spans="2:11" ht="15" customHeight="1">
      <c r="B140" s="296"/>
      <c r="C140" s="257" t="s">
        <v>962</v>
      </c>
      <c r="D140" s="257"/>
      <c r="E140" s="257"/>
      <c r="F140" s="276" t="s">
        <v>906</v>
      </c>
      <c r="G140" s="257"/>
      <c r="H140" s="257" t="s">
        <v>963</v>
      </c>
      <c r="I140" s="257" t="s">
        <v>940</v>
      </c>
      <c r="J140" s="257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3"/>
      <c r="C142" s="253"/>
      <c r="D142" s="253"/>
      <c r="E142" s="253"/>
      <c r="F142" s="288"/>
      <c r="G142" s="253"/>
      <c r="H142" s="253"/>
      <c r="I142" s="253"/>
      <c r="J142" s="253"/>
      <c r="K142" s="253"/>
    </row>
    <row r="143" spans="2:11" ht="18.75" customHeight="1"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2:11" ht="7.5" customHeight="1">
      <c r="B144" s="264"/>
      <c r="C144" s="265"/>
      <c r="D144" s="265"/>
      <c r="E144" s="265"/>
      <c r="F144" s="265"/>
      <c r="G144" s="265"/>
      <c r="H144" s="265"/>
      <c r="I144" s="265"/>
      <c r="J144" s="265"/>
      <c r="K144" s="266"/>
    </row>
    <row r="145" spans="2:11" ht="45" customHeight="1">
      <c r="B145" s="267"/>
      <c r="C145" s="372" t="s">
        <v>964</v>
      </c>
      <c r="D145" s="372"/>
      <c r="E145" s="372"/>
      <c r="F145" s="372"/>
      <c r="G145" s="372"/>
      <c r="H145" s="372"/>
      <c r="I145" s="372"/>
      <c r="J145" s="372"/>
      <c r="K145" s="268"/>
    </row>
    <row r="146" spans="2:11" ht="17.25" customHeight="1">
      <c r="B146" s="267"/>
      <c r="C146" s="269" t="s">
        <v>900</v>
      </c>
      <c r="D146" s="269"/>
      <c r="E146" s="269"/>
      <c r="F146" s="269" t="s">
        <v>901</v>
      </c>
      <c r="G146" s="270"/>
      <c r="H146" s="269" t="s">
        <v>111</v>
      </c>
      <c r="I146" s="269" t="s">
        <v>54</v>
      </c>
      <c r="J146" s="269" t="s">
        <v>902</v>
      </c>
      <c r="K146" s="268"/>
    </row>
    <row r="147" spans="2:11" ht="17.25" customHeight="1">
      <c r="B147" s="267"/>
      <c r="C147" s="271" t="s">
        <v>903</v>
      </c>
      <c r="D147" s="271"/>
      <c r="E147" s="271"/>
      <c r="F147" s="272" t="s">
        <v>904</v>
      </c>
      <c r="G147" s="273"/>
      <c r="H147" s="271"/>
      <c r="I147" s="271"/>
      <c r="J147" s="271" t="s">
        <v>905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909</v>
      </c>
      <c r="D149" s="257"/>
      <c r="E149" s="257"/>
      <c r="F149" s="303" t="s">
        <v>906</v>
      </c>
      <c r="G149" s="257"/>
      <c r="H149" s="302" t="s">
        <v>945</v>
      </c>
      <c r="I149" s="302" t="s">
        <v>908</v>
      </c>
      <c r="J149" s="302">
        <v>120</v>
      </c>
      <c r="K149" s="298"/>
    </row>
    <row r="150" spans="2:11" ht="15" customHeight="1">
      <c r="B150" s="277"/>
      <c r="C150" s="302" t="s">
        <v>954</v>
      </c>
      <c r="D150" s="257"/>
      <c r="E150" s="257"/>
      <c r="F150" s="303" t="s">
        <v>906</v>
      </c>
      <c r="G150" s="257"/>
      <c r="H150" s="302" t="s">
        <v>965</v>
      </c>
      <c r="I150" s="302" t="s">
        <v>908</v>
      </c>
      <c r="J150" s="302" t="s">
        <v>956</v>
      </c>
      <c r="K150" s="298"/>
    </row>
    <row r="151" spans="2:11" ht="15" customHeight="1">
      <c r="B151" s="277"/>
      <c r="C151" s="302" t="s">
        <v>855</v>
      </c>
      <c r="D151" s="257"/>
      <c r="E151" s="257"/>
      <c r="F151" s="303" t="s">
        <v>906</v>
      </c>
      <c r="G151" s="257"/>
      <c r="H151" s="302" t="s">
        <v>966</v>
      </c>
      <c r="I151" s="302" t="s">
        <v>908</v>
      </c>
      <c r="J151" s="302" t="s">
        <v>956</v>
      </c>
      <c r="K151" s="298"/>
    </row>
    <row r="152" spans="2:11" ht="15" customHeight="1">
      <c r="B152" s="277"/>
      <c r="C152" s="302" t="s">
        <v>911</v>
      </c>
      <c r="D152" s="257"/>
      <c r="E152" s="257"/>
      <c r="F152" s="303" t="s">
        <v>912</v>
      </c>
      <c r="G152" s="257"/>
      <c r="H152" s="302" t="s">
        <v>945</v>
      </c>
      <c r="I152" s="302" t="s">
        <v>908</v>
      </c>
      <c r="J152" s="302">
        <v>50</v>
      </c>
      <c r="K152" s="298"/>
    </row>
    <row r="153" spans="2:11" ht="15" customHeight="1">
      <c r="B153" s="277"/>
      <c r="C153" s="302" t="s">
        <v>914</v>
      </c>
      <c r="D153" s="257"/>
      <c r="E153" s="257"/>
      <c r="F153" s="303" t="s">
        <v>906</v>
      </c>
      <c r="G153" s="257"/>
      <c r="H153" s="302" t="s">
        <v>945</v>
      </c>
      <c r="I153" s="302" t="s">
        <v>916</v>
      </c>
      <c r="J153" s="302"/>
      <c r="K153" s="298"/>
    </row>
    <row r="154" spans="2:11" ht="15" customHeight="1">
      <c r="B154" s="277"/>
      <c r="C154" s="302" t="s">
        <v>925</v>
      </c>
      <c r="D154" s="257"/>
      <c r="E154" s="257"/>
      <c r="F154" s="303" t="s">
        <v>912</v>
      </c>
      <c r="G154" s="257"/>
      <c r="H154" s="302" t="s">
        <v>945</v>
      </c>
      <c r="I154" s="302" t="s">
        <v>908</v>
      </c>
      <c r="J154" s="302">
        <v>50</v>
      </c>
      <c r="K154" s="298"/>
    </row>
    <row r="155" spans="2:11" ht="15" customHeight="1">
      <c r="B155" s="277"/>
      <c r="C155" s="302" t="s">
        <v>933</v>
      </c>
      <c r="D155" s="257"/>
      <c r="E155" s="257"/>
      <c r="F155" s="303" t="s">
        <v>912</v>
      </c>
      <c r="G155" s="257"/>
      <c r="H155" s="302" t="s">
        <v>945</v>
      </c>
      <c r="I155" s="302" t="s">
        <v>908</v>
      </c>
      <c r="J155" s="302">
        <v>50</v>
      </c>
      <c r="K155" s="298"/>
    </row>
    <row r="156" spans="2:11" ht="15" customHeight="1">
      <c r="B156" s="277"/>
      <c r="C156" s="302" t="s">
        <v>931</v>
      </c>
      <c r="D156" s="257"/>
      <c r="E156" s="257"/>
      <c r="F156" s="303" t="s">
        <v>912</v>
      </c>
      <c r="G156" s="257"/>
      <c r="H156" s="302" t="s">
        <v>945</v>
      </c>
      <c r="I156" s="302" t="s">
        <v>908</v>
      </c>
      <c r="J156" s="302">
        <v>50</v>
      </c>
      <c r="K156" s="298"/>
    </row>
    <row r="157" spans="2:11" ht="15" customHeight="1">
      <c r="B157" s="277"/>
      <c r="C157" s="302" t="s">
        <v>95</v>
      </c>
      <c r="D157" s="257"/>
      <c r="E157" s="257"/>
      <c r="F157" s="303" t="s">
        <v>906</v>
      </c>
      <c r="G157" s="257"/>
      <c r="H157" s="302" t="s">
        <v>967</v>
      </c>
      <c r="I157" s="302" t="s">
        <v>908</v>
      </c>
      <c r="J157" s="302" t="s">
        <v>968</v>
      </c>
      <c r="K157" s="298"/>
    </row>
    <row r="158" spans="2:11" ht="15" customHeight="1">
      <c r="B158" s="277"/>
      <c r="C158" s="302" t="s">
        <v>969</v>
      </c>
      <c r="D158" s="257"/>
      <c r="E158" s="257"/>
      <c r="F158" s="303" t="s">
        <v>906</v>
      </c>
      <c r="G158" s="257"/>
      <c r="H158" s="302" t="s">
        <v>970</v>
      </c>
      <c r="I158" s="302" t="s">
        <v>940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3"/>
      <c r="C160" s="257"/>
      <c r="D160" s="257"/>
      <c r="E160" s="257"/>
      <c r="F160" s="276"/>
      <c r="G160" s="257"/>
      <c r="H160" s="257"/>
      <c r="I160" s="257"/>
      <c r="J160" s="257"/>
      <c r="K160" s="253"/>
    </row>
    <row r="161" spans="2:11" ht="18.75" customHeight="1"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2:11" ht="7.5" customHeight="1">
      <c r="B162" s="245"/>
      <c r="C162" s="246"/>
      <c r="D162" s="246"/>
      <c r="E162" s="246"/>
      <c r="F162" s="246"/>
      <c r="G162" s="246"/>
      <c r="H162" s="246"/>
      <c r="I162" s="246"/>
      <c r="J162" s="246"/>
      <c r="K162" s="247"/>
    </row>
    <row r="163" spans="2:11" ht="45" customHeight="1">
      <c r="B163" s="248"/>
      <c r="C163" s="367" t="s">
        <v>971</v>
      </c>
      <c r="D163" s="367"/>
      <c r="E163" s="367"/>
      <c r="F163" s="367"/>
      <c r="G163" s="367"/>
      <c r="H163" s="367"/>
      <c r="I163" s="367"/>
      <c r="J163" s="367"/>
      <c r="K163" s="249"/>
    </row>
    <row r="164" spans="2:11" ht="17.25" customHeight="1">
      <c r="B164" s="248"/>
      <c r="C164" s="269" t="s">
        <v>900</v>
      </c>
      <c r="D164" s="269"/>
      <c r="E164" s="269"/>
      <c r="F164" s="269" t="s">
        <v>901</v>
      </c>
      <c r="G164" s="306"/>
      <c r="H164" s="307" t="s">
        <v>111</v>
      </c>
      <c r="I164" s="307" t="s">
        <v>54</v>
      </c>
      <c r="J164" s="269" t="s">
        <v>902</v>
      </c>
      <c r="K164" s="249"/>
    </row>
    <row r="165" spans="2:11" ht="17.25" customHeight="1">
      <c r="B165" s="250"/>
      <c r="C165" s="271" t="s">
        <v>903</v>
      </c>
      <c r="D165" s="271"/>
      <c r="E165" s="271"/>
      <c r="F165" s="272" t="s">
        <v>904</v>
      </c>
      <c r="G165" s="308"/>
      <c r="H165" s="309"/>
      <c r="I165" s="309"/>
      <c r="J165" s="271" t="s">
        <v>905</v>
      </c>
      <c r="K165" s="251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7" t="s">
        <v>909</v>
      </c>
      <c r="D167" s="257"/>
      <c r="E167" s="257"/>
      <c r="F167" s="276" t="s">
        <v>906</v>
      </c>
      <c r="G167" s="257"/>
      <c r="H167" s="257" t="s">
        <v>945</v>
      </c>
      <c r="I167" s="257" t="s">
        <v>908</v>
      </c>
      <c r="J167" s="257">
        <v>120</v>
      </c>
      <c r="K167" s="298"/>
    </row>
    <row r="168" spans="2:11" ht="15" customHeight="1">
      <c r="B168" s="277"/>
      <c r="C168" s="257" t="s">
        <v>954</v>
      </c>
      <c r="D168" s="257"/>
      <c r="E168" s="257"/>
      <c r="F168" s="276" t="s">
        <v>906</v>
      </c>
      <c r="G168" s="257"/>
      <c r="H168" s="257" t="s">
        <v>955</v>
      </c>
      <c r="I168" s="257" t="s">
        <v>908</v>
      </c>
      <c r="J168" s="257" t="s">
        <v>956</v>
      </c>
      <c r="K168" s="298"/>
    </row>
    <row r="169" spans="2:11" ht="15" customHeight="1">
      <c r="B169" s="277"/>
      <c r="C169" s="257" t="s">
        <v>855</v>
      </c>
      <c r="D169" s="257"/>
      <c r="E169" s="257"/>
      <c r="F169" s="276" t="s">
        <v>906</v>
      </c>
      <c r="G169" s="257"/>
      <c r="H169" s="257" t="s">
        <v>972</v>
      </c>
      <c r="I169" s="257" t="s">
        <v>908</v>
      </c>
      <c r="J169" s="257" t="s">
        <v>956</v>
      </c>
      <c r="K169" s="298"/>
    </row>
    <row r="170" spans="2:11" ht="15" customHeight="1">
      <c r="B170" s="277"/>
      <c r="C170" s="257" t="s">
        <v>911</v>
      </c>
      <c r="D170" s="257"/>
      <c r="E170" s="257"/>
      <c r="F170" s="276" t="s">
        <v>912</v>
      </c>
      <c r="G170" s="257"/>
      <c r="H170" s="257" t="s">
        <v>972</v>
      </c>
      <c r="I170" s="257" t="s">
        <v>908</v>
      </c>
      <c r="J170" s="257">
        <v>50</v>
      </c>
      <c r="K170" s="298"/>
    </row>
    <row r="171" spans="2:11" ht="15" customHeight="1">
      <c r="B171" s="277"/>
      <c r="C171" s="257" t="s">
        <v>914</v>
      </c>
      <c r="D171" s="257"/>
      <c r="E171" s="257"/>
      <c r="F171" s="276" t="s">
        <v>906</v>
      </c>
      <c r="G171" s="257"/>
      <c r="H171" s="257" t="s">
        <v>972</v>
      </c>
      <c r="I171" s="257" t="s">
        <v>916</v>
      </c>
      <c r="J171" s="257"/>
      <c r="K171" s="298"/>
    </row>
    <row r="172" spans="2:11" ht="15" customHeight="1">
      <c r="B172" s="277"/>
      <c r="C172" s="257" t="s">
        <v>925</v>
      </c>
      <c r="D172" s="257"/>
      <c r="E172" s="257"/>
      <c r="F172" s="276" t="s">
        <v>912</v>
      </c>
      <c r="G172" s="257"/>
      <c r="H172" s="257" t="s">
        <v>972</v>
      </c>
      <c r="I172" s="257" t="s">
        <v>908</v>
      </c>
      <c r="J172" s="257">
        <v>50</v>
      </c>
      <c r="K172" s="298"/>
    </row>
    <row r="173" spans="2:11" ht="15" customHeight="1">
      <c r="B173" s="277"/>
      <c r="C173" s="257" t="s">
        <v>933</v>
      </c>
      <c r="D173" s="257"/>
      <c r="E173" s="257"/>
      <c r="F173" s="276" t="s">
        <v>912</v>
      </c>
      <c r="G173" s="257"/>
      <c r="H173" s="257" t="s">
        <v>972</v>
      </c>
      <c r="I173" s="257" t="s">
        <v>908</v>
      </c>
      <c r="J173" s="257">
        <v>50</v>
      </c>
      <c r="K173" s="298"/>
    </row>
    <row r="174" spans="2:11" ht="15" customHeight="1">
      <c r="B174" s="277"/>
      <c r="C174" s="257" t="s">
        <v>931</v>
      </c>
      <c r="D174" s="257"/>
      <c r="E174" s="257"/>
      <c r="F174" s="276" t="s">
        <v>912</v>
      </c>
      <c r="G174" s="257"/>
      <c r="H174" s="257" t="s">
        <v>972</v>
      </c>
      <c r="I174" s="257" t="s">
        <v>908</v>
      </c>
      <c r="J174" s="257">
        <v>50</v>
      </c>
      <c r="K174" s="298"/>
    </row>
    <row r="175" spans="2:11" ht="15" customHeight="1">
      <c r="B175" s="277"/>
      <c r="C175" s="257" t="s">
        <v>110</v>
      </c>
      <c r="D175" s="257"/>
      <c r="E175" s="257"/>
      <c r="F175" s="276" t="s">
        <v>906</v>
      </c>
      <c r="G175" s="257"/>
      <c r="H175" s="257" t="s">
        <v>973</v>
      </c>
      <c r="I175" s="257" t="s">
        <v>974</v>
      </c>
      <c r="J175" s="257"/>
      <c r="K175" s="298"/>
    </row>
    <row r="176" spans="2:11" ht="15" customHeight="1">
      <c r="B176" s="277"/>
      <c r="C176" s="257" t="s">
        <v>54</v>
      </c>
      <c r="D176" s="257"/>
      <c r="E176" s="257"/>
      <c r="F176" s="276" t="s">
        <v>906</v>
      </c>
      <c r="G176" s="257"/>
      <c r="H176" s="257" t="s">
        <v>975</v>
      </c>
      <c r="I176" s="257" t="s">
        <v>976</v>
      </c>
      <c r="J176" s="257">
        <v>1</v>
      </c>
      <c r="K176" s="298"/>
    </row>
    <row r="177" spans="2:11" ht="15" customHeight="1">
      <c r="B177" s="277"/>
      <c r="C177" s="257" t="s">
        <v>50</v>
      </c>
      <c r="D177" s="257"/>
      <c r="E177" s="257"/>
      <c r="F177" s="276" t="s">
        <v>906</v>
      </c>
      <c r="G177" s="257"/>
      <c r="H177" s="257" t="s">
        <v>977</v>
      </c>
      <c r="I177" s="257" t="s">
        <v>908</v>
      </c>
      <c r="J177" s="257">
        <v>20</v>
      </c>
      <c r="K177" s="298"/>
    </row>
    <row r="178" spans="2:11" ht="15" customHeight="1">
      <c r="B178" s="277"/>
      <c r="C178" s="257" t="s">
        <v>111</v>
      </c>
      <c r="D178" s="257"/>
      <c r="E178" s="257"/>
      <c r="F178" s="276" t="s">
        <v>906</v>
      </c>
      <c r="G178" s="257"/>
      <c r="H178" s="257" t="s">
        <v>978</v>
      </c>
      <c r="I178" s="257" t="s">
        <v>908</v>
      </c>
      <c r="J178" s="257">
        <v>255</v>
      </c>
      <c r="K178" s="298"/>
    </row>
    <row r="179" spans="2:11" ht="15" customHeight="1">
      <c r="B179" s="277"/>
      <c r="C179" s="257" t="s">
        <v>112</v>
      </c>
      <c r="D179" s="257"/>
      <c r="E179" s="257"/>
      <c r="F179" s="276" t="s">
        <v>906</v>
      </c>
      <c r="G179" s="257"/>
      <c r="H179" s="257" t="s">
        <v>871</v>
      </c>
      <c r="I179" s="257" t="s">
        <v>908</v>
      </c>
      <c r="J179" s="257">
        <v>10</v>
      </c>
      <c r="K179" s="298"/>
    </row>
    <row r="180" spans="2:11" ht="15" customHeight="1">
      <c r="B180" s="277"/>
      <c r="C180" s="257" t="s">
        <v>113</v>
      </c>
      <c r="D180" s="257"/>
      <c r="E180" s="257"/>
      <c r="F180" s="276" t="s">
        <v>906</v>
      </c>
      <c r="G180" s="257"/>
      <c r="H180" s="257" t="s">
        <v>979</v>
      </c>
      <c r="I180" s="257" t="s">
        <v>940</v>
      </c>
      <c r="J180" s="257"/>
      <c r="K180" s="298"/>
    </row>
    <row r="181" spans="2:11" ht="15" customHeight="1">
      <c r="B181" s="277"/>
      <c r="C181" s="257" t="s">
        <v>980</v>
      </c>
      <c r="D181" s="257"/>
      <c r="E181" s="257"/>
      <c r="F181" s="276" t="s">
        <v>906</v>
      </c>
      <c r="G181" s="257"/>
      <c r="H181" s="257" t="s">
        <v>981</v>
      </c>
      <c r="I181" s="257" t="s">
        <v>940</v>
      </c>
      <c r="J181" s="257"/>
      <c r="K181" s="298"/>
    </row>
    <row r="182" spans="2:11" ht="15" customHeight="1">
      <c r="B182" s="277"/>
      <c r="C182" s="257" t="s">
        <v>969</v>
      </c>
      <c r="D182" s="257"/>
      <c r="E182" s="257"/>
      <c r="F182" s="276" t="s">
        <v>906</v>
      </c>
      <c r="G182" s="257"/>
      <c r="H182" s="257" t="s">
        <v>982</v>
      </c>
      <c r="I182" s="257" t="s">
        <v>940</v>
      </c>
      <c r="J182" s="257"/>
      <c r="K182" s="298"/>
    </row>
    <row r="183" spans="2:11" ht="15" customHeight="1">
      <c r="B183" s="277"/>
      <c r="C183" s="257" t="s">
        <v>115</v>
      </c>
      <c r="D183" s="257"/>
      <c r="E183" s="257"/>
      <c r="F183" s="276" t="s">
        <v>912</v>
      </c>
      <c r="G183" s="257"/>
      <c r="H183" s="257" t="s">
        <v>983</v>
      </c>
      <c r="I183" s="257" t="s">
        <v>908</v>
      </c>
      <c r="J183" s="257">
        <v>50</v>
      </c>
      <c r="K183" s="298"/>
    </row>
    <row r="184" spans="2:11" ht="15" customHeight="1">
      <c r="B184" s="277"/>
      <c r="C184" s="257" t="s">
        <v>984</v>
      </c>
      <c r="D184" s="257"/>
      <c r="E184" s="257"/>
      <c r="F184" s="276" t="s">
        <v>912</v>
      </c>
      <c r="G184" s="257"/>
      <c r="H184" s="257" t="s">
        <v>985</v>
      </c>
      <c r="I184" s="257" t="s">
        <v>986</v>
      </c>
      <c r="J184" s="257"/>
      <c r="K184" s="298"/>
    </row>
    <row r="185" spans="2:11" ht="15" customHeight="1">
      <c r="B185" s="277"/>
      <c r="C185" s="257" t="s">
        <v>987</v>
      </c>
      <c r="D185" s="257"/>
      <c r="E185" s="257"/>
      <c r="F185" s="276" t="s">
        <v>912</v>
      </c>
      <c r="G185" s="257"/>
      <c r="H185" s="257" t="s">
        <v>988</v>
      </c>
      <c r="I185" s="257" t="s">
        <v>986</v>
      </c>
      <c r="J185" s="257"/>
      <c r="K185" s="298"/>
    </row>
    <row r="186" spans="2:11" ht="15" customHeight="1">
      <c r="B186" s="277"/>
      <c r="C186" s="257" t="s">
        <v>989</v>
      </c>
      <c r="D186" s="257"/>
      <c r="E186" s="257"/>
      <c r="F186" s="276" t="s">
        <v>912</v>
      </c>
      <c r="G186" s="257"/>
      <c r="H186" s="257" t="s">
        <v>990</v>
      </c>
      <c r="I186" s="257" t="s">
        <v>986</v>
      </c>
      <c r="J186" s="257"/>
      <c r="K186" s="298"/>
    </row>
    <row r="187" spans="2:11" ht="15" customHeight="1">
      <c r="B187" s="277"/>
      <c r="C187" s="310" t="s">
        <v>991</v>
      </c>
      <c r="D187" s="257"/>
      <c r="E187" s="257"/>
      <c r="F187" s="276" t="s">
        <v>912</v>
      </c>
      <c r="G187" s="257"/>
      <c r="H187" s="257" t="s">
        <v>992</v>
      </c>
      <c r="I187" s="257" t="s">
        <v>993</v>
      </c>
      <c r="J187" s="311" t="s">
        <v>994</v>
      </c>
      <c r="K187" s="298"/>
    </row>
    <row r="188" spans="2:11" ht="15" customHeight="1">
      <c r="B188" s="277"/>
      <c r="C188" s="262" t="s">
        <v>39</v>
      </c>
      <c r="D188" s="257"/>
      <c r="E188" s="257"/>
      <c r="F188" s="276" t="s">
        <v>906</v>
      </c>
      <c r="G188" s="257"/>
      <c r="H188" s="253" t="s">
        <v>995</v>
      </c>
      <c r="I188" s="257" t="s">
        <v>996</v>
      </c>
      <c r="J188" s="257"/>
      <c r="K188" s="298"/>
    </row>
    <row r="189" spans="2:11" ht="15" customHeight="1">
      <c r="B189" s="277"/>
      <c r="C189" s="262" t="s">
        <v>997</v>
      </c>
      <c r="D189" s="257"/>
      <c r="E189" s="257"/>
      <c r="F189" s="276" t="s">
        <v>906</v>
      </c>
      <c r="G189" s="257"/>
      <c r="H189" s="257" t="s">
        <v>998</v>
      </c>
      <c r="I189" s="257" t="s">
        <v>940</v>
      </c>
      <c r="J189" s="257"/>
      <c r="K189" s="298"/>
    </row>
    <row r="190" spans="2:11" ht="15" customHeight="1">
      <c r="B190" s="277"/>
      <c r="C190" s="262" t="s">
        <v>999</v>
      </c>
      <c r="D190" s="257"/>
      <c r="E190" s="257"/>
      <c r="F190" s="276" t="s">
        <v>906</v>
      </c>
      <c r="G190" s="257"/>
      <c r="H190" s="257" t="s">
        <v>1000</v>
      </c>
      <c r="I190" s="257" t="s">
        <v>940</v>
      </c>
      <c r="J190" s="257"/>
      <c r="K190" s="298"/>
    </row>
    <row r="191" spans="2:11" ht="15" customHeight="1">
      <c r="B191" s="277"/>
      <c r="C191" s="262" t="s">
        <v>1001</v>
      </c>
      <c r="D191" s="257"/>
      <c r="E191" s="257"/>
      <c r="F191" s="276" t="s">
        <v>912</v>
      </c>
      <c r="G191" s="257"/>
      <c r="H191" s="257" t="s">
        <v>1002</v>
      </c>
      <c r="I191" s="257" t="s">
        <v>940</v>
      </c>
      <c r="J191" s="257"/>
      <c r="K191" s="298"/>
    </row>
    <row r="192" spans="2:11" ht="15" customHeight="1">
      <c r="B192" s="304"/>
      <c r="C192" s="312"/>
      <c r="D192" s="286"/>
      <c r="E192" s="286"/>
      <c r="F192" s="286"/>
      <c r="G192" s="286"/>
      <c r="H192" s="286"/>
      <c r="I192" s="286"/>
      <c r="J192" s="286"/>
      <c r="K192" s="305"/>
    </row>
    <row r="193" spans="2:11" ht="18.75" customHeight="1">
      <c r="B193" s="253"/>
      <c r="C193" s="257"/>
      <c r="D193" s="257"/>
      <c r="E193" s="257"/>
      <c r="F193" s="276"/>
      <c r="G193" s="257"/>
      <c r="H193" s="257"/>
      <c r="I193" s="257"/>
      <c r="J193" s="257"/>
      <c r="K193" s="253"/>
    </row>
    <row r="194" spans="2:11" ht="18.75" customHeight="1">
      <c r="B194" s="253"/>
      <c r="C194" s="257"/>
      <c r="D194" s="257"/>
      <c r="E194" s="257"/>
      <c r="F194" s="276"/>
      <c r="G194" s="257"/>
      <c r="H194" s="257"/>
      <c r="I194" s="257"/>
      <c r="J194" s="257"/>
      <c r="K194" s="253"/>
    </row>
    <row r="195" spans="2:11" ht="18.75" customHeight="1"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2:11">
      <c r="B196" s="245"/>
      <c r="C196" s="246"/>
      <c r="D196" s="246"/>
      <c r="E196" s="246"/>
      <c r="F196" s="246"/>
      <c r="G196" s="246"/>
      <c r="H196" s="246"/>
      <c r="I196" s="246"/>
      <c r="J196" s="246"/>
      <c r="K196" s="247"/>
    </row>
    <row r="197" spans="2:11" ht="21">
      <c r="B197" s="248"/>
      <c r="C197" s="367" t="s">
        <v>1003</v>
      </c>
      <c r="D197" s="367"/>
      <c r="E197" s="367"/>
      <c r="F197" s="367"/>
      <c r="G197" s="367"/>
      <c r="H197" s="367"/>
      <c r="I197" s="367"/>
      <c r="J197" s="367"/>
      <c r="K197" s="249"/>
    </row>
    <row r="198" spans="2:11" ht="25.5" customHeight="1">
      <c r="B198" s="248"/>
      <c r="C198" s="313" t="s">
        <v>1004</v>
      </c>
      <c r="D198" s="313"/>
      <c r="E198" s="313"/>
      <c r="F198" s="313" t="s">
        <v>1005</v>
      </c>
      <c r="G198" s="314"/>
      <c r="H198" s="373" t="s">
        <v>1006</v>
      </c>
      <c r="I198" s="373"/>
      <c r="J198" s="373"/>
      <c r="K198" s="249"/>
    </row>
    <row r="199" spans="2:11" ht="5.25" customHeight="1">
      <c r="B199" s="277"/>
      <c r="C199" s="274"/>
      <c r="D199" s="274"/>
      <c r="E199" s="274"/>
      <c r="F199" s="274"/>
      <c r="G199" s="257"/>
      <c r="H199" s="274"/>
      <c r="I199" s="274"/>
      <c r="J199" s="274"/>
      <c r="K199" s="298"/>
    </row>
    <row r="200" spans="2:11" ht="15" customHeight="1">
      <c r="B200" s="277"/>
      <c r="C200" s="257" t="s">
        <v>996</v>
      </c>
      <c r="D200" s="257"/>
      <c r="E200" s="257"/>
      <c r="F200" s="276" t="s">
        <v>40</v>
      </c>
      <c r="G200" s="257"/>
      <c r="H200" s="370" t="s">
        <v>1007</v>
      </c>
      <c r="I200" s="370"/>
      <c r="J200" s="370"/>
      <c r="K200" s="298"/>
    </row>
    <row r="201" spans="2:11" ht="15" customHeight="1">
      <c r="B201" s="277"/>
      <c r="C201" s="283"/>
      <c r="D201" s="257"/>
      <c r="E201" s="257"/>
      <c r="F201" s="276" t="s">
        <v>41</v>
      </c>
      <c r="G201" s="257"/>
      <c r="H201" s="370" t="s">
        <v>1008</v>
      </c>
      <c r="I201" s="370"/>
      <c r="J201" s="370"/>
      <c r="K201" s="298"/>
    </row>
    <row r="202" spans="2:11" ht="15" customHeight="1">
      <c r="B202" s="277"/>
      <c r="C202" s="283"/>
      <c r="D202" s="257"/>
      <c r="E202" s="257"/>
      <c r="F202" s="276" t="s">
        <v>44</v>
      </c>
      <c r="G202" s="257"/>
      <c r="H202" s="370" t="s">
        <v>1009</v>
      </c>
      <c r="I202" s="370"/>
      <c r="J202" s="370"/>
      <c r="K202" s="298"/>
    </row>
    <row r="203" spans="2:11" ht="15" customHeight="1">
      <c r="B203" s="277"/>
      <c r="C203" s="257"/>
      <c r="D203" s="257"/>
      <c r="E203" s="257"/>
      <c r="F203" s="276" t="s">
        <v>42</v>
      </c>
      <c r="G203" s="257"/>
      <c r="H203" s="370" t="s">
        <v>1010</v>
      </c>
      <c r="I203" s="370"/>
      <c r="J203" s="370"/>
      <c r="K203" s="298"/>
    </row>
    <row r="204" spans="2:11" ht="15" customHeight="1">
      <c r="B204" s="277"/>
      <c r="C204" s="257"/>
      <c r="D204" s="257"/>
      <c r="E204" s="257"/>
      <c r="F204" s="276" t="s">
        <v>43</v>
      </c>
      <c r="G204" s="257"/>
      <c r="H204" s="370" t="s">
        <v>1011</v>
      </c>
      <c r="I204" s="370"/>
      <c r="J204" s="370"/>
      <c r="K204" s="298"/>
    </row>
    <row r="205" spans="2:11" ht="15" customHeight="1">
      <c r="B205" s="277"/>
      <c r="C205" s="257"/>
      <c r="D205" s="257"/>
      <c r="E205" s="257"/>
      <c r="F205" s="276"/>
      <c r="G205" s="257"/>
      <c r="H205" s="257"/>
      <c r="I205" s="257"/>
      <c r="J205" s="257"/>
      <c r="K205" s="298"/>
    </row>
    <row r="206" spans="2:11" ht="15" customHeight="1">
      <c r="B206" s="277"/>
      <c r="C206" s="257" t="s">
        <v>952</v>
      </c>
      <c r="D206" s="257"/>
      <c r="E206" s="257"/>
      <c r="F206" s="276" t="s">
        <v>76</v>
      </c>
      <c r="G206" s="257"/>
      <c r="H206" s="370" t="s">
        <v>1012</v>
      </c>
      <c r="I206" s="370"/>
      <c r="J206" s="370"/>
      <c r="K206" s="298"/>
    </row>
    <row r="207" spans="2:11" ht="15" customHeight="1">
      <c r="B207" s="277"/>
      <c r="C207" s="283"/>
      <c r="D207" s="257"/>
      <c r="E207" s="257"/>
      <c r="F207" s="276" t="s">
        <v>17</v>
      </c>
      <c r="G207" s="257"/>
      <c r="H207" s="370" t="s">
        <v>850</v>
      </c>
      <c r="I207" s="370"/>
      <c r="J207" s="370"/>
      <c r="K207" s="298"/>
    </row>
    <row r="208" spans="2:11" ht="15" customHeight="1">
      <c r="B208" s="277"/>
      <c r="C208" s="257"/>
      <c r="D208" s="257"/>
      <c r="E208" s="257"/>
      <c r="F208" s="276" t="s">
        <v>848</v>
      </c>
      <c r="G208" s="257"/>
      <c r="H208" s="370" t="s">
        <v>1013</v>
      </c>
      <c r="I208" s="370"/>
      <c r="J208" s="370"/>
      <c r="K208" s="298"/>
    </row>
    <row r="209" spans="2:11" ht="15" customHeight="1">
      <c r="B209" s="315"/>
      <c r="C209" s="283"/>
      <c r="D209" s="283"/>
      <c r="E209" s="283"/>
      <c r="F209" s="276" t="s">
        <v>851</v>
      </c>
      <c r="G209" s="262"/>
      <c r="H209" s="374" t="s">
        <v>852</v>
      </c>
      <c r="I209" s="374"/>
      <c r="J209" s="374"/>
      <c r="K209" s="316"/>
    </row>
    <row r="210" spans="2:11" ht="15" customHeight="1">
      <c r="B210" s="315"/>
      <c r="C210" s="283"/>
      <c r="D210" s="283"/>
      <c r="E210" s="283"/>
      <c r="F210" s="276" t="s">
        <v>853</v>
      </c>
      <c r="G210" s="262"/>
      <c r="H210" s="374" t="s">
        <v>1014</v>
      </c>
      <c r="I210" s="374"/>
      <c r="J210" s="374"/>
      <c r="K210" s="316"/>
    </row>
    <row r="211" spans="2:11" ht="15" customHeight="1">
      <c r="B211" s="315"/>
      <c r="C211" s="283"/>
      <c r="D211" s="283"/>
      <c r="E211" s="283"/>
      <c r="F211" s="317"/>
      <c r="G211" s="262"/>
      <c r="H211" s="318"/>
      <c r="I211" s="318"/>
      <c r="J211" s="318"/>
      <c r="K211" s="316"/>
    </row>
    <row r="212" spans="2:11" ht="15" customHeight="1">
      <c r="B212" s="315"/>
      <c r="C212" s="257" t="s">
        <v>976</v>
      </c>
      <c r="D212" s="283"/>
      <c r="E212" s="283"/>
      <c r="F212" s="276">
        <v>1</v>
      </c>
      <c r="G212" s="262"/>
      <c r="H212" s="374" t="s">
        <v>1015</v>
      </c>
      <c r="I212" s="374"/>
      <c r="J212" s="374"/>
      <c r="K212" s="316"/>
    </row>
    <row r="213" spans="2:11" ht="15" customHeight="1">
      <c r="B213" s="315"/>
      <c r="C213" s="283"/>
      <c r="D213" s="283"/>
      <c r="E213" s="283"/>
      <c r="F213" s="276">
        <v>2</v>
      </c>
      <c r="G213" s="262"/>
      <c r="H213" s="374" t="s">
        <v>1016</v>
      </c>
      <c r="I213" s="374"/>
      <c r="J213" s="374"/>
      <c r="K213" s="316"/>
    </row>
    <row r="214" spans="2:11" ht="15" customHeight="1">
      <c r="B214" s="315"/>
      <c r="C214" s="283"/>
      <c r="D214" s="283"/>
      <c r="E214" s="283"/>
      <c r="F214" s="276">
        <v>3</v>
      </c>
      <c r="G214" s="262"/>
      <c r="H214" s="374" t="s">
        <v>1017</v>
      </c>
      <c r="I214" s="374"/>
      <c r="J214" s="374"/>
      <c r="K214" s="316"/>
    </row>
    <row r="215" spans="2:11" ht="15" customHeight="1">
      <c r="B215" s="315"/>
      <c r="C215" s="283"/>
      <c r="D215" s="283"/>
      <c r="E215" s="283"/>
      <c r="F215" s="276">
        <v>4</v>
      </c>
      <c r="G215" s="262"/>
      <c r="H215" s="374" t="s">
        <v>1018</v>
      </c>
      <c r="I215" s="374"/>
      <c r="J215" s="374"/>
      <c r="K215" s="316"/>
    </row>
    <row r="216" spans="2:11" ht="12.75" customHeight="1">
      <c r="B216" s="319"/>
      <c r="C216" s="320"/>
      <c r="D216" s="320"/>
      <c r="E216" s="320"/>
      <c r="F216" s="320"/>
      <c r="G216" s="320"/>
      <c r="H216" s="320"/>
      <c r="I216" s="320"/>
      <c r="J216" s="320"/>
      <c r="K216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100 - SO 100 Komunik - 10...</vt:lpstr>
      <vt:lpstr>300 - SO 300 Dešťová - 30...</vt:lpstr>
      <vt:lpstr>900 - ORN-VRN Ostatn - 90...</vt:lpstr>
      <vt:lpstr>Pokyny pro vyplnění</vt:lpstr>
      <vt:lpstr>'100 - SO 100 Komunik - 10...'!Názvy_tisku</vt:lpstr>
      <vt:lpstr>'300 - SO 300 Dešťová - 30...'!Názvy_tisku</vt:lpstr>
      <vt:lpstr>'900 - ORN-VRN Ostatn - 90...'!Názvy_tisku</vt:lpstr>
      <vt:lpstr>'Rekapitulace stavby'!Názvy_tisku</vt:lpstr>
      <vt:lpstr>'100 - SO 100 Komunik - 10...'!Oblast_tisku</vt:lpstr>
      <vt:lpstr>'300 - SO 300 Dešťová - 30...'!Oblast_tisku</vt:lpstr>
      <vt:lpstr>'900 - ORN-VRN Ostatn - 90...'!Oblast_tisku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2017-05-22T13:14:20Z</dcterms:created>
  <dcterms:modified xsi:type="dcterms:W3CDTF">2017-05-22T19:17:09Z</dcterms:modified>
</cp:coreProperties>
</file>